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D01951AC-576C-407A-8151-9A9575F95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Ҳисобот" sheetId="1" r:id="rId1"/>
    <sheet name="1 илова" sheetId="2" state="hidden" r:id="rId2"/>
    <sheet name="2 илова" sheetId="3" state="hidden" r:id="rId3"/>
    <sheet name="3.1 илова" sheetId="6" state="hidden" r:id="rId4"/>
  </sheets>
  <definedNames>
    <definedName name="_xlnm.Print_Titles" localSheetId="3">'3.1 илова'!$7:$7</definedName>
    <definedName name="_xlnm.Print_Area" localSheetId="1">'1 илова'!$A$1:$C$12</definedName>
    <definedName name="_xlnm.Print_Area" localSheetId="2">'2 илова'!$A$1:$D$27</definedName>
    <definedName name="_xlnm.Print_Area" localSheetId="3">'3.1 илова'!$A$1:$G$85</definedName>
    <definedName name="_xlnm.Print_Area" localSheetId="0">Ҳисобот!$A$1:$D$36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18" i="1"/>
  <c r="D17" i="1"/>
  <c r="C17" i="1" l="1"/>
  <c r="A24" i="6" l="1"/>
  <c r="A26" i="6"/>
  <c r="A28" i="6"/>
  <c r="A30" i="6"/>
  <c r="A32" i="6"/>
  <c r="A34" i="6"/>
  <c r="A36" i="6"/>
  <c r="A38" i="6"/>
  <c r="A40" i="6"/>
  <c r="A42" i="6"/>
  <c r="A44" i="6"/>
  <c r="A46" i="6"/>
  <c r="A48" i="6"/>
  <c r="A50" i="6"/>
  <c r="A52" i="6"/>
  <c r="A54" i="6"/>
  <c r="A56" i="6"/>
  <c r="A58" i="6"/>
  <c r="A60" i="6"/>
  <c r="A62" i="6"/>
  <c r="A64" i="6"/>
  <c r="A66" i="6"/>
  <c r="A68" i="6"/>
  <c r="A70" i="6"/>
  <c r="A72" i="6"/>
  <c r="A74" i="6"/>
  <c r="A76" i="6"/>
  <c r="A78" i="6"/>
  <c r="A80" i="6"/>
  <c r="D14" i="1"/>
  <c r="C22" i="1"/>
  <c r="C20" i="1" s="1"/>
  <c r="D22" i="1"/>
  <c r="D20" i="1" s="1"/>
  <c r="C14" i="1"/>
  <c r="D10" i="1"/>
  <c r="D29" i="1" l="1"/>
  <c r="F40" i="6" l="1"/>
  <c r="F39" i="6" s="1"/>
  <c r="F38" i="6" s="1"/>
  <c r="G40" i="6"/>
  <c r="G39" i="6" s="1"/>
  <c r="G38" i="6" s="1"/>
  <c r="G46" i="6"/>
  <c r="G50" i="6"/>
  <c r="G67" i="6"/>
  <c r="G70" i="6"/>
  <c r="G69" i="6" s="1"/>
  <c r="G68" i="6" s="1"/>
  <c r="G54" i="6"/>
  <c r="G53" i="6" s="1"/>
  <c r="G17" i="6"/>
  <c r="G16" i="6" s="1"/>
  <c r="G22" i="6"/>
  <c r="F57" i="6"/>
  <c r="F58" i="6"/>
  <c r="F59" i="6"/>
  <c r="F54" i="6"/>
  <c r="F53" i="6" s="1"/>
  <c r="F17" i="6"/>
  <c r="F16" i="6" s="1"/>
  <c r="F52" i="6" l="1"/>
  <c r="G44" i="6"/>
  <c r="F76" i="6" l="1"/>
  <c r="G57" i="6"/>
  <c r="G52" i="6" s="1"/>
  <c r="G58" i="6"/>
  <c r="G59" i="6"/>
  <c r="F22" i="6"/>
  <c r="A17" i="1" l="1"/>
  <c r="A18" i="1" s="1"/>
  <c r="F78" i="6" l="1"/>
  <c r="G78" i="6"/>
  <c r="G25" i="6" l="1"/>
  <c r="F25" i="6"/>
  <c r="F46" i="6" l="1"/>
  <c r="F70" i="6"/>
  <c r="G76" i="6" l="1"/>
  <c r="G75" i="6" s="1"/>
  <c r="G74" i="6" s="1"/>
  <c r="G65" i="6"/>
  <c r="G64" i="6" s="1"/>
  <c r="G35" i="6"/>
  <c r="G33" i="6" s="1"/>
  <c r="G31" i="6"/>
  <c r="G13" i="6"/>
  <c r="G11" i="6"/>
  <c r="G10" i="6" s="1"/>
  <c r="F75" i="6"/>
  <c r="F74" i="6" s="1"/>
  <c r="F69" i="6"/>
  <c r="F68" i="6" s="1"/>
  <c r="F67" i="6" s="1"/>
  <c r="F65" i="6"/>
  <c r="F64" i="6" s="1"/>
  <c r="F50" i="6"/>
  <c r="F44" i="6" s="1"/>
  <c r="F35" i="6"/>
  <c r="F33" i="6" s="1"/>
  <c r="F31" i="6"/>
  <c r="G30" i="6" l="1"/>
  <c r="G21" i="6" s="1"/>
  <c r="G20" i="6" s="1"/>
  <c r="G9" i="6"/>
  <c r="F30" i="6"/>
  <c r="F21" i="6" s="1"/>
  <c r="F20" i="6" s="1"/>
  <c r="G8" i="6" l="1"/>
  <c r="F13" i="6"/>
  <c r="F11" i="6"/>
  <c r="F10" i="6" s="1"/>
  <c r="F9" i="6" l="1"/>
  <c r="F8" i="6" s="1"/>
  <c r="A22" i="6"/>
  <c r="A11" i="6" l="1"/>
  <c r="A12" i="6" s="1"/>
  <c r="A13" i="6" s="1"/>
  <c r="A14" i="6" s="1"/>
  <c r="A15" i="6" s="1"/>
  <c r="D21" i="3" l="1"/>
  <c r="C21" i="3" l="1"/>
  <c r="C8" i="2"/>
</calcChain>
</file>

<file path=xl/sharedStrings.xml><?xml version="1.0" encoding="utf-8"?>
<sst xmlns="http://schemas.openxmlformats.org/spreadsheetml/2006/main" count="228" uniqueCount="166">
  <si>
    <t>Т/р</t>
  </si>
  <si>
    <t>Кўрсаткичлар</t>
  </si>
  <si>
    <t>1.</t>
  </si>
  <si>
    <t>Ҳисобот даври бошига қолдиқ</t>
  </si>
  <si>
    <t>х</t>
  </si>
  <si>
    <t>2.</t>
  </si>
  <si>
    <t>Жами даромадлар</t>
  </si>
  <si>
    <t>жумладан:</t>
  </si>
  <si>
    <t>3.</t>
  </si>
  <si>
    <t>Жами харажатлар</t>
  </si>
  <si>
    <t>4.</t>
  </si>
  <si>
    <t>Давлат мақсадли жамғармаси</t>
  </si>
  <si>
    <t>ҲИСОБОТ</t>
  </si>
  <si>
    <t>Қарорлар номлари, рақами ва санаси</t>
  </si>
  <si>
    <t>Жами:</t>
  </si>
  <si>
    <t>Ўзбекистон Республикаси Президенти ёки Вазирлар Маҳкамасининг қарорлари билан кўзда тутилган мақсадларга йўналтирилган маблағлар бўйича</t>
  </si>
  <si>
    <t>Ҳудудларнинг номланиши</t>
  </si>
  <si>
    <t>Қорақалпоғистон Республикаси</t>
  </si>
  <si>
    <t>Андижон вилояти</t>
  </si>
  <si>
    <t>Бухоро вилояти</t>
  </si>
  <si>
    <t>Жиззах вилояти</t>
  </si>
  <si>
    <t>5.</t>
  </si>
  <si>
    <t>Қашқадарё вилояти</t>
  </si>
  <si>
    <t>6.</t>
  </si>
  <si>
    <t>Навоий вилояти</t>
  </si>
  <si>
    <t>7.</t>
  </si>
  <si>
    <t>Наманган вилояти</t>
  </si>
  <si>
    <t>8.</t>
  </si>
  <si>
    <t>Самарқанд вилояти</t>
  </si>
  <si>
    <t>9.</t>
  </si>
  <si>
    <t>Сурхондарё вилояти</t>
  </si>
  <si>
    <t>10.</t>
  </si>
  <si>
    <t>Сирдарё вилояти</t>
  </si>
  <si>
    <t>11.</t>
  </si>
  <si>
    <t>Тошкент вилояти</t>
  </si>
  <si>
    <t>12.</t>
  </si>
  <si>
    <t>Фарғона вилояти</t>
  </si>
  <si>
    <t>13.</t>
  </si>
  <si>
    <t>Хоразм вилояти</t>
  </si>
  <si>
    <t>14.</t>
  </si>
  <si>
    <t>Тошкент шаҳри</t>
  </si>
  <si>
    <t>Жами</t>
  </si>
  <si>
    <t>ЖАМИ</t>
  </si>
  <si>
    <t>Давлат мақсадли жамғармасининг пул маблағлари ҳаракати тўғрисида</t>
  </si>
  <si>
    <t>Тоифа</t>
  </si>
  <si>
    <t>Модда ва кичик модда</t>
  </si>
  <si>
    <t>Элемент</t>
  </si>
  <si>
    <t>Харажатларнинг номланиши</t>
  </si>
  <si>
    <t>Жами касса харажатлари</t>
  </si>
  <si>
    <t>Жами амалдаги харажатлар</t>
  </si>
  <si>
    <t>I гуруҳ — Иш ҳақи, пенсиялар, нафақалар, стипендиялар, компенсация тўловлари ва кам таъминланган оилаларга моддий ёрдам</t>
  </si>
  <si>
    <t>II гуруҳ — Ижтимоий эҳтиёжларга ажратмалар</t>
  </si>
  <si>
    <t>IV гуруҳ — Бошқа харажатлар</t>
  </si>
  <si>
    <t>Товар ва хизматлар бўйича харажатлар</t>
  </si>
  <si>
    <t>Асосий воситалар бўйича харажатлар</t>
  </si>
  <si>
    <t>Бошқа харажатлар</t>
  </si>
  <si>
    <t>Молиявий активлар ва мажбуриятлар бўйича харажатлар</t>
  </si>
  <si>
    <t>Харажатлар ёйилмаси</t>
  </si>
  <si>
    <t>I.</t>
  </si>
  <si>
    <t>II.</t>
  </si>
  <si>
    <t>III.</t>
  </si>
  <si>
    <t>IV.</t>
  </si>
  <si>
    <t>000</t>
  </si>
  <si>
    <t>Иш ҳақи</t>
  </si>
  <si>
    <t>Пул шаклидаги иш хақи</t>
  </si>
  <si>
    <t>00</t>
  </si>
  <si>
    <t>Асосий иш ҳақи</t>
  </si>
  <si>
    <t>Нафақалар</t>
  </si>
  <si>
    <t>Вақтинча меҳнатга лаёқатсизлик нафақаси</t>
  </si>
  <si>
    <t>Ҳомиладорлик ва туғиш нафақаси</t>
  </si>
  <si>
    <t>Ижтимоий эҳтиёжларга ажратмалар/бадаллар</t>
  </si>
  <si>
    <t>Ягона ижтимоий тўлов</t>
  </si>
  <si>
    <t>Хизмат сафарлари харажатлари</t>
  </si>
  <si>
    <t>Республика ҳудудида</t>
  </si>
  <si>
    <t>Ўзбекистон Республикаси ташқарисида</t>
  </si>
  <si>
    <t>Коммунал хизматлари</t>
  </si>
  <si>
    <t>Электроэнергия</t>
  </si>
  <si>
    <t>Иссиқ сув ва иссиқлик энергияси</t>
  </si>
  <si>
    <t>Совуқ сув ва оқова</t>
  </si>
  <si>
    <t>Энергетик ва бошқа ресурслар олиш (бензин ва бошқа ЁММлардан ташқари)</t>
  </si>
  <si>
    <t>Сақлаб туриш ва жорий таъмирлаш</t>
  </si>
  <si>
    <t>Бино</t>
  </si>
  <si>
    <t>Нотурар жой бинолари</t>
  </si>
  <si>
    <t>Машиналар, жиҳозлар ва техника</t>
  </si>
  <si>
    <t>Транспорт воситалари</t>
  </si>
  <si>
    <t>Бошқа машиналар, жиҳозлар ва техника ва ўтказгич қурилмалар</t>
  </si>
  <si>
    <t>Компьютер жиҳозлари, ҳисоблаш ва аудио-видео техника</t>
  </si>
  <si>
    <t>Бошқа машиналар, жиҳозлар ва техника</t>
  </si>
  <si>
    <t>Моддий айланма воситалар захираларига харажатлар</t>
  </si>
  <si>
    <t>Бошқа моддий айланма воситалар</t>
  </si>
  <si>
    <t>Товар-моддий захиралар</t>
  </si>
  <si>
    <t>Товар-моддий захиралар (қоғоздан ташқари)</t>
  </si>
  <si>
    <t>Қоғоз ҳарид қилиш учун харжатлар</t>
  </si>
  <si>
    <t>Ёнилғи ва ЁММ</t>
  </si>
  <si>
    <t>Моддий воситаларнинг бошқа захиралари</t>
  </si>
  <si>
    <t>Ўқитиш харажатлари</t>
  </si>
  <si>
    <t>Телефон, телекоммуникация ва ахборот хизматлари</t>
  </si>
  <si>
    <t>Телефон, телеграф ва почта хизматлари</t>
  </si>
  <si>
    <t>Ахборот ва коммуникация хизматлари</t>
  </si>
  <si>
    <t>Объектларни қўриқлаш хизматлари</t>
  </si>
  <si>
    <t>Товар ва хизматлар сотиб олиш учун бошқа харажатлар</t>
  </si>
  <si>
    <t>Асосий воситаларни капитал таъмирлаш</t>
  </si>
  <si>
    <t>Асосий воситаларни сотиб олиш</t>
  </si>
  <si>
    <t>Мебель ва офис жиҳозлари</t>
  </si>
  <si>
    <t>Компьютер жиҳозлари, ҳисоблаш ва аудио-видео техникаси, ахборот технологияси ва керакли ашёлар</t>
  </si>
  <si>
    <t>Бошқа техника</t>
  </si>
  <si>
    <t>Бошқа турли харажатлар</t>
  </si>
  <si>
    <t>Жорий</t>
  </si>
  <si>
    <t>Электрон давлат харидларида иштирок этиш учун заклат тўлови харажатлари</t>
  </si>
  <si>
    <t>Халқаро ва давлатлараро ташкилотларга аъзолик</t>
  </si>
  <si>
    <t>Молиявий активлар</t>
  </si>
  <si>
    <t>Ички</t>
  </si>
  <si>
    <t>Депозитлар</t>
  </si>
  <si>
    <t>Кредит ва қарзлар</t>
  </si>
  <si>
    <t>Бошқа ички кредитлаш</t>
  </si>
  <si>
    <t>прогноз</t>
  </si>
  <si>
    <t>ижро</t>
  </si>
  <si>
    <t>минг сўм</t>
  </si>
  <si>
    <t>Спорт инвентарлари ва жихозлари</t>
  </si>
  <si>
    <t>Акция ва капиталда иштирок этишнинг бошқа шакллари</t>
  </si>
  <si>
    <t>Молия-иқтисодиёт бошқармаси бошлиғи</t>
  </si>
  <si>
    <t>2022 йил бошидан суммаси</t>
  </si>
  <si>
    <t>Республика бюджетидан</t>
  </si>
  <si>
    <t>Маҳаллй бюджетидан</t>
  </si>
  <si>
    <t>Республика ихтисослаштирилган тиббиёт марказларини молиялаштириш учун</t>
  </si>
  <si>
    <t>Сирдарё вилоятидаги тиббиёт муассасаларини молиялаштириш учун</t>
  </si>
  <si>
    <t xml:space="preserve">Оролбўйи кардиология тиббиёт марказини молиялаштириш учун </t>
  </si>
  <si>
    <t>Жамғрманинг сақлаш ҳаражатлари</t>
  </si>
  <si>
    <t xml:space="preserve">Ижро этувчи директор биринчи ўринбосари </t>
  </si>
  <si>
    <t>З.Эрматов</t>
  </si>
  <si>
    <t>Б.Одилов</t>
  </si>
  <si>
    <t>Мавжуд эмас</t>
  </si>
  <si>
    <t>Давлат тиббий суғуртаси  жамғармаси  ҳисобидан Қорақалпоғистон Республикасининг республика бюджетига, вилоятларнинг вилоят бюджетлари ва Тошкент шаҳрининг шаҳар бюджетига йўналтирилган маблағлар бўйича</t>
  </si>
  <si>
    <t>Давлат мақсадли жамғармалар</t>
  </si>
  <si>
    <t>Бошқа мақсадли жамғармалар</t>
  </si>
  <si>
    <t>Ижтимоий нафақалар</t>
  </si>
  <si>
    <t xml:space="preserve">Ижтимоий ёрдам нафақалари </t>
  </si>
  <si>
    <t>Беморларнинг имтиёзли кантингентига бепул асосида кўрсатилган юқори малакали ихтисослаштирилган тиббий ёрдам учун харажатларни қоплаш</t>
  </si>
  <si>
    <t>Бюджетлараро трансфертлар</t>
  </si>
  <si>
    <t xml:space="preserve">йил бошидан </t>
  </si>
  <si>
    <t>Иш берувчинининг мажбурий сугуртаси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</si>
  <si>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</si>
  <si>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2023 йил «01» январ ҳолатига кўра</t>
  </si>
  <si>
    <t>2022 йил «01» январ ҳолатига кўра</t>
  </si>
  <si>
    <t>2022 йил IV-чорак жами</t>
  </si>
  <si>
    <t xml:space="preserve">Ҳисобот даври 
2022 йил декабр ойи </t>
  </si>
  <si>
    <t>Бошқа даромадлар</t>
  </si>
  <si>
    <t>асосий ҳисоб рақамдаги қолдиқ</t>
  </si>
  <si>
    <t>депозит ҳисоб рақамдаги маблағ</t>
  </si>
  <si>
    <t>ривожлантириш ҳисоб рақамдаги маблағ</t>
  </si>
  <si>
    <t xml:space="preserve">Тошкент шахар тиббиёт муассасаларини молиялаштириш учун </t>
  </si>
  <si>
    <t>Бошқа харажатлар (бюджетдан ташқари жамғармадан харажатлар)</t>
  </si>
  <si>
    <t>1.1</t>
  </si>
  <si>
    <t>1.2</t>
  </si>
  <si>
    <t>1.3</t>
  </si>
  <si>
    <t>1.4</t>
  </si>
  <si>
    <t>1.5</t>
  </si>
  <si>
    <t>1.6</t>
  </si>
  <si>
    <t>А.Рўзметов</t>
  </si>
  <si>
    <t xml:space="preserve">    Ижро этувчи директор </t>
  </si>
  <si>
    <t>минг сўмда</t>
  </si>
  <si>
    <t xml:space="preserve"> Тўлов бўлими бошлиғи</t>
  </si>
  <si>
    <t>01.07.2024 ҳолатига қолдиқ</t>
  </si>
  <si>
    <t>Давлат тиббий суғуртаси  жамғармаси 
бюджети ижроси тўғрисида 2024 йил «01» Июл ҳолатига кўра 2024 йил II-чорак</t>
  </si>
  <si>
    <t>2024 йил «01» Июл ҳолатига кўра</t>
  </si>
  <si>
    <t xml:space="preserve"> Тўлов бўлими бошлиғи                                                                                                  А.Рўзметов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</si>
</sst>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\ _₽_-;\-* #,##0.0\ _₽_-;_-* &quot;-&quot;?\ _₽_-;_-@_-"/>
    <numFmt numFmtId="167" formatCode="_-* #,##0.0_р_._-;\-* #,##0.0_р_._-;_-* &quot;-&quot;??_р_._-;_-@_-"/>
    <numFmt numFmtId="168" formatCode="_-* #,##0.0_р_._-;\-* #,##0.0_р_._-;_-* &quot; &quot;??_р_.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4" fontId="9" fillId="0" borderId="0" applyFont="0" applyFill="0" applyBorder="0" applyAlignment="0" applyProtection="0"/>
    <xf numFmtId="0" fontId="2" fillId="0" borderId="0"/>
    <xf numFmtId="0" fontId="12" fillId="0" borderId="0"/>
    <xf numFmtId="0" fontId="28" fillId="0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" fillId="13" borderId="0"/>
    <xf numFmtId="0" fontId="1" fillId="17" borderId="0"/>
    <xf numFmtId="0" fontId="1" fillId="21" borderId="0"/>
    <xf numFmtId="0" fontId="1" fillId="25" borderId="0"/>
    <xf numFmtId="0" fontId="1" fillId="29" borderId="0"/>
    <xf numFmtId="0" fontId="1" fillId="33" borderId="0"/>
    <xf numFmtId="0" fontId="27" fillId="14" borderId="0"/>
    <xf numFmtId="0" fontId="27" fillId="18" borderId="0"/>
    <xf numFmtId="0" fontId="27" fillId="22" borderId="0"/>
    <xf numFmtId="0" fontId="27" fillId="26" borderId="0"/>
    <xf numFmtId="0" fontId="27" fillId="30" borderId="0"/>
    <xf numFmtId="0" fontId="27" fillId="34" borderId="0"/>
    <xf numFmtId="0" fontId="27" fillId="11" borderId="0"/>
    <xf numFmtId="0" fontId="27" fillId="15" borderId="0"/>
    <xf numFmtId="0" fontId="27" fillId="19" borderId="0"/>
    <xf numFmtId="0" fontId="27" fillId="23" borderId="0"/>
    <xf numFmtId="0" fontId="27" fillId="27" borderId="0"/>
    <xf numFmtId="0" fontId="27" fillId="31" borderId="0"/>
    <xf numFmtId="0" fontId="19" fillId="7" borderId="24"/>
    <xf numFmtId="0" fontId="20" fillId="8" borderId="25"/>
    <xf numFmtId="0" fontId="21" fillId="8" borderId="24"/>
    <xf numFmtId="0" fontId="13" fillId="0" borderId="21"/>
    <xf numFmtId="0" fontId="14" fillId="0" borderId="22"/>
    <xf numFmtId="0" fontId="15" fillId="0" borderId="23"/>
    <xf numFmtId="0" fontId="15" fillId="0" borderId="0"/>
    <xf numFmtId="0" fontId="26" fillId="0" borderId="29"/>
    <xf numFmtId="0" fontId="23" fillId="9" borderId="27"/>
    <xf numFmtId="0" fontId="29" fillId="0" borderId="0"/>
    <xf numFmtId="0" fontId="18" fillId="6" borderId="0"/>
    <xf numFmtId="0" fontId="30" fillId="0" borderId="0"/>
    <xf numFmtId="0" fontId="17" fillId="5" borderId="0"/>
    <xf numFmtId="0" fontId="25" fillId="0" borderId="0"/>
    <xf numFmtId="0" fontId="1" fillId="10" borderId="28"/>
    <xf numFmtId="0" fontId="22" fillId="0" borderId="26"/>
    <xf numFmtId="0" fontId="24" fillId="0" borderId="0"/>
    <xf numFmtId="167" fontId="28" fillId="0" borderId="0"/>
    <xf numFmtId="0" fontId="16" fillId="4" borderId="0"/>
  </cellStyleXfs>
  <cellXfs count="14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6" fontId="3" fillId="0" borderId="0" xfId="0" applyNumberFormat="1" applyFont="1" applyAlignment="1">
      <alignment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165" fontId="3" fillId="2" borderId="6" xfId="1" applyNumberFormat="1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5" fontId="3" fillId="2" borderId="5" xfId="1" applyNumberFormat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165" fontId="3" fillId="2" borderId="11" xfId="1" applyNumberFormat="1" applyFont="1" applyFill="1" applyBorder="1" applyAlignment="1">
      <alignment horizontal="center" vertical="center" wrapText="1"/>
    </xf>
    <xf numFmtId="165" fontId="3" fillId="2" borderId="13" xfId="1" applyNumberFormat="1" applyFont="1" applyFill="1" applyBorder="1" applyAlignment="1">
      <alignment horizontal="center" vertical="center" wrapText="1"/>
    </xf>
    <xf numFmtId="165" fontId="3" fillId="2" borderId="14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1" applyFont="1" applyAlignment="1">
      <alignment wrapText="1"/>
    </xf>
    <xf numFmtId="164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32" fillId="2" borderId="15" xfId="0" applyFont="1" applyFill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165" fontId="32" fillId="2" borderId="16" xfId="0" applyNumberFormat="1" applyFont="1" applyFill="1" applyBorder="1" applyAlignment="1">
      <alignment horizontal="center" vertical="center" wrapText="1"/>
    </xf>
    <xf numFmtId="165" fontId="32" fillId="2" borderId="17" xfId="0" applyNumberFormat="1" applyFont="1" applyFill="1" applyBorder="1" applyAlignment="1">
      <alignment horizontal="center" vertical="center" wrapText="1"/>
    </xf>
    <xf numFmtId="165" fontId="32" fillId="2" borderId="3" xfId="0" applyNumberFormat="1" applyFont="1" applyFill="1" applyBorder="1" applyAlignment="1">
      <alignment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165" fontId="32" fillId="2" borderId="2" xfId="0" applyNumberFormat="1" applyFont="1" applyFill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165" fontId="32" fillId="2" borderId="10" xfId="0" applyNumberFormat="1" applyFont="1" applyFill="1" applyBorder="1" applyAlignment="1">
      <alignment vertical="center" wrapText="1"/>
    </xf>
    <xf numFmtId="165" fontId="32" fillId="2" borderId="11" xfId="0" applyNumberFormat="1" applyFont="1" applyFill="1" applyBorder="1" applyAlignment="1">
      <alignment vertical="center" wrapText="1"/>
    </xf>
    <xf numFmtId="0" fontId="33" fillId="0" borderId="10" xfId="0" applyFont="1" applyBorder="1" applyAlignment="1">
      <alignment horizontal="center"/>
    </xf>
    <xf numFmtId="0" fontId="32" fillId="0" borderId="5" xfId="0" applyFont="1" applyBorder="1" applyAlignment="1">
      <alignment horizontal="center" vertical="center" wrapText="1"/>
    </xf>
    <xf numFmtId="165" fontId="32" fillId="0" borderId="5" xfId="0" applyNumberFormat="1" applyFont="1" applyBorder="1" applyAlignment="1">
      <alignment vertical="center" wrapText="1"/>
    </xf>
    <xf numFmtId="165" fontId="32" fillId="0" borderId="6" xfId="0" applyNumberFormat="1" applyFont="1" applyBorder="1" applyAlignment="1">
      <alignment vertical="center" wrapText="1"/>
    </xf>
    <xf numFmtId="0" fontId="31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5" xfId="0" applyFont="1" applyBorder="1" applyAlignment="1">
      <alignment horizontal="center" vertical="center" wrapText="1"/>
    </xf>
    <xf numFmtId="165" fontId="31" fillId="0" borderId="5" xfId="1" applyNumberFormat="1" applyFont="1" applyBorder="1" applyAlignment="1">
      <alignment vertical="center" wrapText="1"/>
    </xf>
    <xf numFmtId="165" fontId="31" fillId="0" borderId="6" xfId="1" applyNumberFormat="1" applyFont="1" applyBorder="1" applyAlignment="1">
      <alignment vertical="center" wrapText="1"/>
    </xf>
    <xf numFmtId="165" fontId="31" fillId="0" borderId="5" xfId="0" applyNumberFormat="1" applyFont="1" applyBorder="1" applyAlignment="1">
      <alignment vertical="center" wrapText="1"/>
    </xf>
    <xf numFmtId="165" fontId="31" fillId="0" borderId="6" xfId="0" applyNumberFormat="1" applyFont="1" applyBorder="1" applyAlignment="1">
      <alignment vertical="center" wrapText="1"/>
    </xf>
    <xf numFmtId="165" fontId="32" fillId="0" borderId="5" xfId="1" applyNumberFormat="1" applyFont="1" applyBorder="1" applyAlignment="1">
      <alignment vertical="center" wrapText="1"/>
    </xf>
    <xf numFmtId="165" fontId="32" fillId="0" borderId="6" xfId="1" applyNumberFormat="1" applyFont="1" applyBorder="1" applyAlignment="1">
      <alignment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5" fontId="31" fillId="0" borderId="7" xfId="0" applyNumberFormat="1" applyFont="1" applyBorder="1" applyAlignment="1">
      <alignment vertical="center" wrapText="1"/>
    </xf>
    <xf numFmtId="165" fontId="31" fillId="0" borderId="8" xfId="0" applyNumberFormat="1" applyFont="1" applyBorder="1" applyAlignment="1">
      <alignment vertical="center" wrapText="1"/>
    </xf>
    <xf numFmtId="165" fontId="32" fillId="35" borderId="2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horizontal="left" vertical="center" indent="1"/>
    </xf>
    <xf numFmtId="3" fontId="5" fillId="0" borderId="20" xfId="1" applyNumberFormat="1" applyFont="1" applyFill="1" applyBorder="1" applyAlignment="1">
      <alignment horizontal="right" vertical="center"/>
    </xf>
    <xf numFmtId="3" fontId="5" fillId="0" borderId="20" xfId="1" applyNumberFormat="1" applyFont="1" applyFill="1" applyBorder="1" applyAlignment="1">
      <alignment vertical="center"/>
    </xf>
    <xf numFmtId="0" fontId="3" fillId="0" borderId="20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3" fontId="3" fillId="0" borderId="20" xfId="1" applyNumberFormat="1" applyFont="1" applyFill="1" applyBorder="1" applyAlignment="1">
      <alignment vertical="center"/>
    </xf>
    <xf numFmtId="3" fontId="4" fillId="0" borderId="20" xfId="1" applyNumberFormat="1" applyFont="1" applyFill="1" applyBorder="1" applyAlignment="1">
      <alignment horizontal="center" vertical="center"/>
    </xf>
    <xf numFmtId="3" fontId="4" fillId="0" borderId="2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3" fontId="3" fillId="0" borderId="0" xfId="1" applyNumberFormat="1" applyFont="1" applyFill="1" applyBorder="1" applyAlignment="1">
      <alignment vertical="center"/>
    </xf>
    <xf numFmtId="3" fontId="3" fillId="0" borderId="20" xfId="0" applyNumberFormat="1" applyFont="1" applyBorder="1" applyAlignment="1">
      <alignment horizontal="center" vertical="center"/>
    </xf>
    <xf numFmtId="3" fontId="8" fillId="0" borderId="20" xfId="1" applyNumberFormat="1" applyFont="1" applyFill="1" applyBorder="1" applyAlignment="1">
      <alignment vertical="center"/>
    </xf>
    <xf numFmtId="3" fontId="4" fillId="3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top"/>
    </xf>
    <xf numFmtId="0" fontId="3" fillId="2" borderId="20" xfId="0" applyFont="1" applyFill="1" applyBorder="1" applyAlignment="1">
      <alignment horizontal="left" vertical="top" indent="1"/>
    </xf>
    <xf numFmtId="3" fontId="3" fillId="2" borderId="20" xfId="0" applyNumberFormat="1" applyFont="1" applyFill="1" applyBorder="1" applyAlignment="1">
      <alignment vertical="top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indent="1"/>
    </xf>
    <xf numFmtId="3" fontId="4" fillId="0" borderId="20" xfId="1" applyNumberFormat="1" applyFont="1" applyFill="1" applyBorder="1" applyAlignment="1">
      <alignment vertical="center"/>
    </xf>
    <xf numFmtId="0" fontId="3" fillId="0" borderId="20" xfId="0" applyFont="1" applyBorder="1" applyAlignment="1">
      <alignment vertical="top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top" wrapText="1" indent="1"/>
    </xf>
    <xf numFmtId="3" fontId="4" fillId="0" borderId="20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top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indent="1"/>
    </xf>
    <xf numFmtId="3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wrapText="1"/>
    </xf>
    <xf numFmtId="0" fontId="35" fillId="0" borderId="0" xfId="0" applyFont="1"/>
    <xf numFmtId="0" fontId="8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3" fontId="5" fillId="35" borderId="2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left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32" fillId="2" borderId="2" xfId="0" applyFont="1" applyFill="1" applyBorder="1" applyAlignment="1">
      <alignment horizontal="left" vertical="center" wrapText="1"/>
    </xf>
  </cellXfs>
  <cellStyles count="48">
    <cellStyle name="20% — акцент1 2" xfId="5" xr:uid="{00000000-0005-0000-0000-000000000000}"/>
    <cellStyle name="20% — акцент2 2" xfId="6" xr:uid="{00000000-0005-0000-0000-000001000000}"/>
    <cellStyle name="20% — акцент3 2" xfId="7" xr:uid="{00000000-0005-0000-0000-000002000000}"/>
    <cellStyle name="20% — акцент4 2" xfId="8" xr:uid="{00000000-0005-0000-0000-000003000000}"/>
    <cellStyle name="20% — акцент5 2" xfId="9" xr:uid="{00000000-0005-0000-0000-000004000000}"/>
    <cellStyle name="20% — акцент6 2" xfId="10" xr:uid="{00000000-0005-0000-0000-000005000000}"/>
    <cellStyle name="40% — акцент1 2" xfId="11" xr:uid="{00000000-0005-0000-0000-000006000000}"/>
    <cellStyle name="40% — акцент2 2" xfId="12" xr:uid="{00000000-0005-0000-0000-000007000000}"/>
    <cellStyle name="40% — акцент3 2" xfId="13" xr:uid="{00000000-0005-0000-0000-000008000000}"/>
    <cellStyle name="40% — акцент4 2" xfId="14" xr:uid="{00000000-0005-0000-0000-000009000000}"/>
    <cellStyle name="40% — акцент5 2" xfId="15" xr:uid="{00000000-0005-0000-0000-00000A000000}"/>
    <cellStyle name="40% — акцент6 2" xfId="16" xr:uid="{00000000-0005-0000-0000-00000B000000}"/>
    <cellStyle name="60% — акцент1 2" xfId="17" xr:uid="{00000000-0005-0000-0000-00000C000000}"/>
    <cellStyle name="60% — акцент2 2" xfId="18" xr:uid="{00000000-0005-0000-0000-00000D000000}"/>
    <cellStyle name="60% — акцент3 2" xfId="19" xr:uid="{00000000-0005-0000-0000-00000E000000}"/>
    <cellStyle name="60% — акцент4 2" xfId="20" xr:uid="{00000000-0005-0000-0000-00000F000000}"/>
    <cellStyle name="60% — акцент5 2" xfId="21" xr:uid="{00000000-0005-0000-0000-000010000000}"/>
    <cellStyle name="60% —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3" xr:uid="{00000000-0005-0000-0000-000024000000}"/>
    <cellStyle name="Обычный 3" xfId="4" xr:uid="{00000000-0005-0000-0000-000025000000}"/>
    <cellStyle name="Обычный 4" xfId="40" xr:uid="{00000000-0005-0000-0000-000026000000}"/>
    <cellStyle name="Обычный 5" xfId="2" xr:uid="{00000000-0005-0000-0000-000027000000}"/>
    <cellStyle name="Плохой 2" xfId="41" xr:uid="{00000000-0005-0000-0000-000028000000}"/>
    <cellStyle name="Пояснение 2" xfId="42" xr:uid="{00000000-0005-0000-0000-000029000000}"/>
    <cellStyle name="Примечание 2" xfId="43" xr:uid="{00000000-0005-0000-0000-00002A000000}"/>
    <cellStyle name="Связанная ячейка 2" xfId="44" xr:uid="{00000000-0005-0000-0000-00002B000000}"/>
    <cellStyle name="Текст предупреждения 2" xfId="45" xr:uid="{00000000-0005-0000-0000-00002C000000}"/>
    <cellStyle name="Финансовый" xfId="1" builtinId="3"/>
    <cellStyle name="Финансовый 2" xfId="46" xr:uid="{00000000-0005-0000-0000-00002E000000}"/>
    <cellStyle name="Хороши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39"/>
  <sheetViews>
    <sheetView tabSelected="1" view="pageBreakPreview" topLeftCell="A19" zoomScale="115" zoomScaleNormal="100" zoomScaleSheetLayoutView="115" workbookViewId="0">
      <selection activeCell="B14" sqref="B14"/>
    </sheetView>
  </sheetViews>
  <sheetFormatPr defaultRowHeight="15.75" x14ac:dyDescent="0.25"/>
  <cols>
    <col min="1" max="1" width="7.28515625" style="1" bestFit="1" customWidth="1"/>
    <col min="2" max="2" width="105.140625" style="44" customWidth="1"/>
    <col min="3" max="3" width="20.28515625" style="29" customWidth="1"/>
    <col min="4" max="4" width="23.5703125" style="29" customWidth="1"/>
    <col min="5" max="5" width="16.28515625" style="1" customWidth="1"/>
    <col min="6" max="6" width="15.5703125" style="1" customWidth="1"/>
    <col min="7" max="7" width="12.42578125" style="1" bestFit="1" customWidth="1"/>
    <col min="8" max="8" width="14" style="1" bestFit="1" customWidth="1"/>
    <col min="9" max="16384" width="9.140625" style="1"/>
  </cols>
  <sheetData>
    <row r="1" spans="1:5" ht="18.75" x14ac:dyDescent="0.3">
      <c r="A1" s="131" t="s">
        <v>11</v>
      </c>
      <c r="B1" s="131"/>
      <c r="C1" s="131"/>
      <c r="D1" s="131"/>
    </row>
    <row r="2" spans="1:5" x14ac:dyDescent="0.25">
      <c r="A2" s="132" t="s">
        <v>163</v>
      </c>
      <c r="B2" s="132"/>
      <c r="C2" s="132"/>
      <c r="D2" s="132"/>
    </row>
    <row r="3" spans="1:5" x14ac:dyDescent="0.25">
      <c r="A3" s="132"/>
      <c r="B3" s="132"/>
      <c r="C3" s="132"/>
      <c r="D3" s="132"/>
    </row>
    <row r="4" spans="1:5" x14ac:dyDescent="0.25">
      <c r="A4" s="132"/>
      <c r="B4" s="132"/>
      <c r="C4" s="132"/>
      <c r="D4" s="132"/>
    </row>
    <row r="5" spans="1:5" ht="18.75" x14ac:dyDescent="0.25">
      <c r="A5" s="132" t="s">
        <v>12</v>
      </c>
      <c r="B5" s="132"/>
      <c r="C5" s="132"/>
      <c r="D5" s="132"/>
    </row>
    <row r="6" spans="1:5" x14ac:dyDescent="0.25">
      <c r="D6" s="126" t="s">
        <v>160</v>
      </c>
    </row>
    <row r="7" spans="1:5" x14ac:dyDescent="0.25">
      <c r="A7" s="129" t="s">
        <v>0</v>
      </c>
      <c r="B7" s="130" t="s">
        <v>1</v>
      </c>
      <c r="C7" s="133" t="s">
        <v>139</v>
      </c>
      <c r="D7" s="133"/>
    </row>
    <row r="8" spans="1:5" x14ac:dyDescent="0.25">
      <c r="A8" s="129"/>
      <c r="B8" s="130"/>
      <c r="C8" s="108" t="s">
        <v>115</v>
      </c>
      <c r="D8" s="108" t="s">
        <v>116</v>
      </c>
    </row>
    <row r="9" spans="1:5" x14ac:dyDescent="0.25">
      <c r="A9" s="109"/>
      <c r="B9" s="110"/>
      <c r="C9" s="111"/>
      <c r="D9" s="111"/>
    </row>
    <row r="10" spans="1:5" x14ac:dyDescent="0.25">
      <c r="A10" s="112" t="s">
        <v>58</v>
      </c>
      <c r="B10" s="113" t="s">
        <v>3</v>
      </c>
      <c r="C10" s="101" t="s">
        <v>4</v>
      </c>
      <c r="D10" s="102">
        <f>+D11+D12+D13</f>
        <v>62456579</v>
      </c>
    </row>
    <row r="11" spans="1:5" x14ac:dyDescent="0.25">
      <c r="A11" s="116">
        <v>1</v>
      </c>
      <c r="B11" s="95" t="s">
        <v>147</v>
      </c>
      <c r="C11" s="101"/>
      <c r="D11" s="96">
        <v>57786870</v>
      </c>
    </row>
    <row r="12" spans="1:5" x14ac:dyDescent="0.25">
      <c r="A12" s="116">
        <v>2</v>
      </c>
      <c r="B12" s="95" t="s">
        <v>148</v>
      </c>
      <c r="C12" s="101"/>
      <c r="D12" s="96">
        <v>3000000</v>
      </c>
    </row>
    <row r="13" spans="1:5" x14ac:dyDescent="0.25">
      <c r="A13" s="116">
        <v>3</v>
      </c>
      <c r="B13" s="95" t="s">
        <v>149</v>
      </c>
      <c r="C13" s="101"/>
      <c r="D13" s="96">
        <v>1669709</v>
      </c>
      <c r="E13" s="29"/>
    </row>
    <row r="14" spans="1:5" x14ac:dyDescent="0.25">
      <c r="A14" s="112" t="s">
        <v>59</v>
      </c>
      <c r="B14" s="113" t="s">
        <v>6</v>
      </c>
      <c r="C14" s="114">
        <f>SUM(C16:C19)</f>
        <v>1827941927</v>
      </c>
      <c r="D14" s="114">
        <f>SUM(D16:D19)</f>
        <v>1774338328.3</v>
      </c>
    </row>
    <row r="15" spans="1:5" x14ac:dyDescent="0.25">
      <c r="A15" s="115"/>
      <c r="B15" s="95" t="s">
        <v>7</v>
      </c>
      <c r="C15" s="100"/>
      <c r="D15" s="100"/>
      <c r="E15" s="29"/>
    </row>
    <row r="16" spans="1:5" x14ac:dyDescent="0.25">
      <c r="A16" s="116">
        <v>1</v>
      </c>
      <c r="B16" s="117" t="s">
        <v>122</v>
      </c>
      <c r="C16" s="97">
        <v>417855000</v>
      </c>
      <c r="D16" s="100">
        <v>361937246</v>
      </c>
    </row>
    <row r="17" spans="1:7" x14ac:dyDescent="0.25">
      <c r="A17" s="116">
        <f>+A16+1</f>
        <v>2</v>
      </c>
      <c r="B17" s="117" t="s">
        <v>123</v>
      </c>
      <c r="C17" s="97">
        <f>417199000+990814000+2073927</f>
        <v>1410086927</v>
      </c>
      <c r="D17" s="127">
        <f>990814000+417199000+2088000</f>
        <v>1410101000</v>
      </c>
      <c r="E17" s="29"/>
      <c r="G17" s="29"/>
    </row>
    <row r="18" spans="1:7" x14ac:dyDescent="0.25">
      <c r="A18" s="116">
        <f>+A17+1</f>
        <v>3</v>
      </c>
      <c r="B18" s="117" t="s">
        <v>146</v>
      </c>
      <c r="C18" s="100"/>
      <c r="D18" s="100">
        <f>1186953.5+23931+1089197.8</f>
        <v>2300082.2999999998</v>
      </c>
      <c r="G18" s="29"/>
    </row>
    <row r="19" spans="1:7" x14ac:dyDescent="0.25">
      <c r="A19" s="116"/>
      <c r="B19" s="95" t="s">
        <v>149</v>
      </c>
      <c r="C19" s="100"/>
      <c r="D19" s="100"/>
      <c r="G19" s="29"/>
    </row>
    <row r="20" spans="1:7" x14ac:dyDescent="0.25">
      <c r="A20" s="112" t="s">
        <v>60</v>
      </c>
      <c r="B20" s="113" t="s">
        <v>9</v>
      </c>
      <c r="C20" s="118">
        <f>+C22+C27+C28</f>
        <v>1827736324</v>
      </c>
      <c r="D20" s="118">
        <f>+D22+D27+D28</f>
        <v>1742462134.0999999</v>
      </c>
      <c r="E20" s="30"/>
      <c r="F20" s="29"/>
    </row>
    <row r="21" spans="1:7" x14ac:dyDescent="0.25">
      <c r="A21" s="115"/>
      <c r="B21" s="95" t="s">
        <v>7</v>
      </c>
      <c r="C21" s="119"/>
      <c r="D21" s="119"/>
    </row>
    <row r="22" spans="1:7" ht="31.5" x14ac:dyDescent="0.25">
      <c r="A22" s="116">
        <v>1</v>
      </c>
      <c r="B22" s="98" t="s">
        <v>141</v>
      </c>
      <c r="C22" s="119">
        <f>+C23+C24+C25+C26</f>
        <v>1808299927</v>
      </c>
      <c r="D22" s="119">
        <f>+D23+D24+D25+D26</f>
        <v>1725974714.0999999</v>
      </c>
    </row>
    <row r="23" spans="1:7" x14ac:dyDescent="0.25">
      <c r="A23" s="120" t="s">
        <v>152</v>
      </c>
      <c r="B23" s="99" t="s">
        <v>124</v>
      </c>
      <c r="C23" s="97">
        <v>398213000</v>
      </c>
      <c r="D23" s="97">
        <v>368233032</v>
      </c>
      <c r="E23" s="35"/>
      <c r="F23" s="35"/>
      <c r="G23" s="29"/>
    </row>
    <row r="24" spans="1:7" x14ac:dyDescent="0.25">
      <c r="A24" s="120" t="s">
        <v>153</v>
      </c>
      <c r="B24" s="99" t="s">
        <v>125</v>
      </c>
      <c r="C24" s="97">
        <v>417199000</v>
      </c>
      <c r="D24" s="97">
        <v>401040655.80000001</v>
      </c>
      <c r="E24" s="35"/>
      <c r="F24" s="35"/>
    </row>
    <row r="25" spans="1:7" x14ac:dyDescent="0.25">
      <c r="A25" s="120" t="s">
        <v>154</v>
      </c>
      <c r="B25" s="99" t="s">
        <v>126</v>
      </c>
      <c r="C25" s="97">
        <v>2073927</v>
      </c>
      <c r="D25" s="97">
        <v>1961381</v>
      </c>
      <c r="E25" s="35"/>
      <c r="F25" s="35"/>
    </row>
    <row r="26" spans="1:7" x14ac:dyDescent="0.25">
      <c r="A26" s="120" t="s">
        <v>155</v>
      </c>
      <c r="B26" s="99" t="s">
        <v>150</v>
      </c>
      <c r="C26" s="97">
        <v>990814000</v>
      </c>
      <c r="D26" s="97">
        <v>954739645.29999995</v>
      </c>
      <c r="E26" s="35"/>
      <c r="F26" s="35"/>
    </row>
    <row r="27" spans="1:7" x14ac:dyDescent="0.25">
      <c r="A27" s="120" t="s">
        <v>156</v>
      </c>
      <c r="B27" s="98" t="s">
        <v>127</v>
      </c>
      <c r="C27" s="97">
        <v>19436397</v>
      </c>
      <c r="D27" s="97">
        <v>15479142.199999999</v>
      </c>
      <c r="E27" s="35"/>
      <c r="F27" s="35"/>
    </row>
    <row r="28" spans="1:7" x14ac:dyDescent="0.25">
      <c r="A28" s="120" t="s">
        <v>157</v>
      </c>
      <c r="B28" s="121" t="s">
        <v>151</v>
      </c>
      <c r="C28" s="97"/>
      <c r="D28" s="97">
        <f>18280+989997.8</f>
        <v>1008277.8</v>
      </c>
      <c r="E28" s="35"/>
      <c r="F28" s="35"/>
    </row>
    <row r="29" spans="1:7" x14ac:dyDescent="0.25">
      <c r="A29" s="112" t="s">
        <v>61</v>
      </c>
      <c r="B29" s="113" t="s">
        <v>162</v>
      </c>
      <c r="C29" s="106" t="s">
        <v>4</v>
      </c>
      <c r="D29" s="114">
        <f>D10+D14-D20</f>
        <v>94332773.200000048</v>
      </c>
      <c r="E29" s="36"/>
      <c r="F29" s="36"/>
    </row>
    <row r="30" spans="1:7" x14ac:dyDescent="0.25">
      <c r="A30" s="116">
        <v>1</v>
      </c>
      <c r="B30" s="95" t="s">
        <v>147</v>
      </c>
      <c r="C30" s="106"/>
      <c r="D30" s="107">
        <v>73371259</v>
      </c>
      <c r="E30" s="36"/>
      <c r="F30" s="36"/>
    </row>
    <row r="31" spans="1:7" x14ac:dyDescent="0.25">
      <c r="A31" s="116">
        <v>2</v>
      </c>
      <c r="B31" s="95" t="s">
        <v>148</v>
      </c>
      <c r="C31" s="106"/>
      <c r="D31" s="107">
        <v>15000000</v>
      </c>
      <c r="E31" s="36"/>
      <c r="F31" s="36"/>
    </row>
    <row r="32" spans="1:7" x14ac:dyDescent="0.25">
      <c r="A32" s="116">
        <v>3</v>
      </c>
      <c r="B32" s="95" t="s">
        <v>149</v>
      </c>
      <c r="C32" s="106"/>
      <c r="D32" s="107">
        <v>5961514</v>
      </c>
      <c r="F32" s="29"/>
    </row>
    <row r="33" spans="1:6" x14ac:dyDescent="0.25">
      <c r="A33" s="103"/>
      <c r="B33" s="104"/>
      <c r="C33" s="35"/>
      <c r="D33" s="105"/>
      <c r="F33" s="29"/>
    </row>
    <row r="34" spans="1:6" ht="18.75" x14ac:dyDescent="0.25">
      <c r="B34" s="128" t="s">
        <v>165</v>
      </c>
      <c r="C34" s="128"/>
      <c r="D34" s="128"/>
      <c r="E34" s="29"/>
      <c r="F34" s="29"/>
    </row>
    <row r="35" spans="1:6" ht="18.75" x14ac:dyDescent="0.3">
      <c r="B35" s="46"/>
      <c r="C35" s="42"/>
      <c r="D35" s="43"/>
      <c r="E35" s="29"/>
    </row>
    <row r="36" spans="1:6" ht="18.75" x14ac:dyDescent="0.25">
      <c r="B36" s="128"/>
      <c r="C36" s="128"/>
      <c r="D36" s="128"/>
    </row>
    <row r="39" spans="1:6" x14ac:dyDescent="0.25">
      <c r="B39" s="47"/>
      <c r="C39"/>
      <c r="D39"/>
    </row>
  </sheetData>
  <mergeCells count="8">
    <mergeCell ref="B34:D34"/>
    <mergeCell ref="B36:D36"/>
    <mergeCell ref="A7:A8"/>
    <mergeCell ref="B7:B8"/>
    <mergeCell ref="A1:D1"/>
    <mergeCell ref="A5:D5"/>
    <mergeCell ref="C7:D7"/>
    <mergeCell ref="A2:D4"/>
  </mergeCells>
  <printOptions horizontalCentered="1"/>
  <pageMargins left="0" right="0" top="0.35433070866141736" bottom="0" header="0" footer="0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BreakPreview" zoomScale="85" zoomScaleNormal="85" zoomScaleSheetLayoutView="85" workbookViewId="0">
      <selection activeCell="B7" sqref="B7:C7"/>
    </sheetView>
  </sheetViews>
  <sheetFormatPr defaultRowHeight="15.75" x14ac:dyDescent="0.25"/>
  <cols>
    <col min="1" max="1" width="7.7109375" style="7" customWidth="1"/>
    <col min="2" max="2" width="70.5703125" style="2" customWidth="1"/>
    <col min="3" max="3" width="45.28515625" style="2" customWidth="1"/>
    <col min="4" max="4" width="11.28515625" style="2" bestFit="1" customWidth="1"/>
    <col min="5" max="16384" width="9.140625" style="2"/>
  </cols>
  <sheetData>
    <row r="1" spans="1:5" ht="36.75" customHeight="1" x14ac:dyDescent="0.25">
      <c r="A1" s="134" t="s">
        <v>15</v>
      </c>
      <c r="B1" s="134"/>
      <c r="C1" s="134"/>
    </row>
    <row r="2" spans="1:5" ht="15.75" customHeight="1" x14ac:dyDescent="0.25">
      <c r="A2" s="134" t="s">
        <v>142</v>
      </c>
      <c r="B2" s="134"/>
      <c r="C2" s="134"/>
    </row>
    <row r="3" spans="1:5" ht="15.75" customHeight="1" x14ac:dyDescent="0.25">
      <c r="A3" s="134" t="s">
        <v>12</v>
      </c>
      <c r="B3" s="134"/>
      <c r="C3" s="134"/>
    </row>
    <row r="4" spans="1:5" ht="16.5" thickBot="1" x14ac:dyDescent="0.3">
      <c r="C4" s="8" t="s">
        <v>117</v>
      </c>
    </row>
    <row r="5" spans="1:5" ht="53.25" customHeight="1" thickBot="1" x14ac:dyDescent="0.3">
      <c r="A5" s="3" t="s">
        <v>0</v>
      </c>
      <c r="B5" s="4" t="s">
        <v>13</v>
      </c>
      <c r="C5" s="5" t="s">
        <v>121</v>
      </c>
    </row>
    <row r="6" spans="1:5" x14ac:dyDescent="0.25">
      <c r="A6" s="15">
        <v>1</v>
      </c>
      <c r="B6" s="16"/>
      <c r="C6" s="17"/>
      <c r="D6" s="11"/>
    </row>
    <row r="7" spans="1:5" ht="67.5" customHeight="1" thickBot="1" x14ac:dyDescent="0.3">
      <c r="A7" s="19">
        <v>2</v>
      </c>
      <c r="B7" s="136" t="s">
        <v>131</v>
      </c>
      <c r="C7" s="137"/>
    </row>
    <row r="8" spans="1:5" ht="36" customHeight="1" thickBot="1" x14ac:dyDescent="0.3">
      <c r="A8" s="9"/>
      <c r="B8" s="6" t="s">
        <v>14</v>
      </c>
      <c r="C8" s="14">
        <f>SUM(C6:C7)</f>
        <v>0</v>
      </c>
    </row>
    <row r="9" spans="1:5" ht="42" customHeight="1" x14ac:dyDescent="0.25"/>
    <row r="10" spans="1:5" ht="32.25" customHeight="1" x14ac:dyDescent="0.3">
      <c r="A10" s="45"/>
      <c r="B10" s="45" t="s">
        <v>128</v>
      </c>
      <c r="C10" s="54" t="s">
        <v>129</v>
      </c>
      <c r="D10" s="135"/>
      <c r="E10" s="135"/>
    </row>
    <row r="11" spans="1:5" ht="18.75" x14ac:dyDescent="0.3">
      <c r="B11" s="46"/>
      <c r="C11" s="55"/>
      <c r="D11" s="43"/>
      <c r="E11" s="43"/>
    </row>
    <row r="12" spans="1:5" ht="33" customHeight="1" x14ac:dyDescent="0.3">
      <c r="B12" s="45" t="s">
        <v>120</v>
      </c>
      <c r="C12" s="54" t="s">
        <v>130</v>
      </c>
      <c r="D12" s="135"/>
      <c r="E12" s="135"/>
    </row>
    <row r="20" spans="3:3" x14ac:dyDescent="0.25">
      <c r="C20" s="30"/>
    </row>
  </sheetData>
  <mergeCells count="6">
    <mergeCell ref="A1:C1"/>
    <mergeCell ref="A2:C2"/>
    <mergeCell ref="A3:C3"/>
    <mergeCell ref="D10:E10"/>
    <mergeCell ref="D12:E12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view="pageBreakPreview" zoomScale="85" zoomScaleNormal="100" zoomScaleSheetLayoutView="85" workbookViewId="0">
      <selection activeCell="D7" sqref="D7"/>
    </sheetView>
  </sheetViews>
  <sheetFormatPr defaultRowHeight="15.75" x14ac:dyDescent="0.25"/>
  <cols>
    <col min="1" max="1" width="9.140625" style="2"/>
    <col min="2" max="2" width="34.140625" style="47" customWidth="1"/>
    <col min="3" max="4" width="23.42578125" style="2" customWidth="1"/>
    <col min="5" max="6" width="24.7109375" style="2" customWidth="1"/>
    <col min="7" max="7" width="17.7109375" style="2" customWidth="1"/>
    <col min="8" max="8" width="15.42578125" style="2" customWidth="1"/>
    <col min="9" max="11" width="9.140625" style="2"/>
    <col min="12" max="12" width="19.5703125" style="2" customWidth="1"/>
    <col min="13" max="16384" width="9.140625" style="2"/>
  </cols>
  <sheetData>
    <row r="1" spans="1:8" ht="93.75" customHeight="1" x14ac:dyDescent="0.25">
      <c r="A1" s="132" t="s">
        <v>132</v>
      </c>
      <c r="B1" s="132"/>
      <c r="C1" s="132"/>
      <c r="D1" s="132"/>
    </row>
    <row r="2" spans="1:8" ht="18.75" x14ac:dyDescent="0.25">
      <c r="A2" s="132" t="s">
        <v>143</v>
      </c>
      <c r="B2" s="132"/>
      <c r="C2" s="132"/>
      <c r="D2" s="132"/>
    </row>
    <row r="3" spans="1:8" ht="21" customHeight="1" x14ac:dyDescent="0.25">
      <c r="A3" s="132" t="s">
        <v>12</v>
      </c>
      <c r="B3" s="132"/>
      <c r="C3" s="132"/>
      <c r="D3" s="132"/>
    </row>
    <row r="4" spans="1:8" x14ac:dyDescent="0.25">
      <c r="A4" s="10"/>
      <c r="B4" s="48"/>
      <c r="C4" s="10"/>
      <c r="D4" s="10"/>
    </row>
    <row r="5" spans="1:8" ht="16.5" thickBot="1" x14ac:dyDescent="0.3">
      <c r="D5" s="28" t="s">
        <v>117</v>
      </c>
    </row>
    <row r="6" spans="1:8" ht="54.75" customHeight="1" thickBot="1" x14ac:dyDescent="0.3">
      <c r="A6" s="3" t="s">
        <v>0</v>
      </c>
      <c r="B6" s="49" t="s">
        <v>16</v>
      </c>
      <c r="C6" s="4" t="s">
        <v>144</v>
      </c>
      <c r="D6" s="5" t="s">
        <v>145</v>
      </c>
      <c r="E6" s="30"/>
      <c r="F6" s="30"/>
    </row>
    <row r="7" spans="1:8" ht="31.5" x14ac:dyDescent="0.25">
      <c r="A7" s="18" t="s">
        <v>2</v>
      </c>
      <c r="B7" s="50" t="s">
        <v>17</v>
      </c>
      <c r="C7" s="22"/>
      <c r="D7" s="23"/>
      <c r="E7" s="37"/>
      <c r="F7" s="37"/>
      <c r="G7" s="31"/>
      <c r="H7" s="31"/>
    </row>
    <row r="8" spans="1:8" x14ac:dyDescent="0.25">
      <c r="A8" s="15" t="s">
        <v>5</v>
      </c>
      <c r="B8" s="51" t="s">
        <v>18</v>
      </c>
      <c r="C8" s="20"/>
      <c r="D8" s="21"/>
      <c r="E8" s="37"/>
      <c r="F8" s="37"/>
      <c r="G8" s="31"/>
      <c r="H8" s="31"/>
    </row>
    <row r="9" spans="1:8" x14ac:dyDescent="0.25">
      <c r="A9" s="15" t="s">
        <v>8</v>
      </c>
      <c r="B9" s="51" t="s">
        <v>19</v>
      </c>
      <c r="C9" s="20"/>
      <c r="D9" s="21"/>
      <c r="E9" s="37"/>
      <c r="F9" s="37"/>
      <c r="G9" s="31"/>
      <c r="H9" s="31"/>
    </row>
    <row r="10" spans="1:8" x14ac:dyDescent="0.25">
      <c r="A10" s="15" t="s">
        <v>10</v>
      </c>
      <c r="B10" s="51" t="s">
        <v>20</v>
      </c>
      <c r="C10" s="20"/>
      <c r="D10" s="21"/>
      <c r="E10" s="37"/>
      <c r="F10" s="37"/>
      <c r="G10" s="31"/>
      <c r="H10" s="31"/>
    </row>
    <row r="11" spans="1:8" x14ac:dyDescent="0.25">
      <c r="A11" s="15" t="s">
        <v>21</v>
      </c>
      <c r="B11" s="51" t="s">
        <v>22</v>
      </c>
      <c r="C11" s="20"/>
      <c r="D11" s="21"/>
      <c r="E11" s="37"/>
      <c r="F11" s="37"/>
      <c r="G11" s="31"/>
      <c r="H11" s="31"/>
    </row>
    <row r="12" spans="1:8" ht="22.5" x14ac:dyDescent="0.25">
      <c r="A12" s="15" t="s">
        <v>23</v>
      </c>
      <c r="B12" s="51" t="s">
        <v>24</v>
      </c>
      <c r="C12" s="136" t="s">
        <v>131</v>
      </c>
      <c r="D12" s="137"/>
      <c r="E12" s="37"/>
      <c r="F12" s="37"/>
      <c r="G12" s="31"/>
      <c r="H12" s="31"/>
    </row>
    <row r="13" spans="1:8" x14ac:dyDescent="0.25">
      <c r="A13" s="15" t="s">
        <v>25</v>
      </c>
      <c r="B13" s="51" t="s">
        <v>26</v>
      </c>
      <c r="C13" s="20"/>
      <c r="D13" s="21"/>
      <c r="E13" s="37"/>
      <c r="F13" s="37"/>
      <c r="G13" s="31"/>
      <c r="H13" s="31"/>
    </row>
    <row r="14" spans="1:8" x14ac:dyDescent="0.25">
      <c r="A14" s="15" t="s">
        <v>27</v>
      </c>
      <c r="B14" s="51" t="s">
        <v>28</v>
      </c>
      <c r="C14" s="20"/>
      <c r="D14" s="21"/>
      <c r="E14" s="37"/>
      <c r="F14" s="37"/>
      <c r="G14" s="31"/>
      <c r="H14" s="31"/>
    </row>
    <row r="15" spans="1:8" x14ac:dyDescent="0.25">
      <c r="A15" s="15" t="s">
        <v>29</v>
      </c>
      <c r="B15" s="51" t="s">
        <v>30</v>
      </c>
      <c r="C15" s="20"/>
      <c r="D15" s="21"/>
      <c r="E15" s="37"/>
      <c r="F15" s="37"/>
      <c r="G15" s="31"/>
      <c r="H15" s="31"/>
    </row>
    <row r="16" spans="1:8" x14ac:dyDescent="0.25">
      <c r="A16" s="15" t="s">
        <v>31</v>
      </c>
      <c r="B16" s="51" t="s">
        <v>32</v>
      </c>
      <c r="C16" s="20"/>
      <c r="D16" s="21"/>
      <c r="E16" s="37"/>
      <c r="F16" s="37">
        <v>1000</v>
      </c>
      <c r="G16" s="31"/>
      <c r="H16" s="31"/>
    </row>
    <row r="17" spans="1:12" x14ac:dyDescent="0.25">
      <c r="A17" s="15" t="s">
        <v>33</v>
      </c>
      <c r="B17" s="51" t="s">
        <v>34</v>
      </c>
      <c r="C17" s="20"/>
      <c r="D17" s="21"/>
      <c r="E17" s="37"/>
      <c r="F17" s="37"/>
      <c r="G17" s="31"/>
      <c r="H17" s="31"/>
    </row>
    <row r="18" spans="1:12" x14ac:dyDescent="0.25">
      <c r="A18" s="15" t="s">
        <v>35</v>
      </c>
      <c r="B18" s="51" t="s">
        <v>36</v>
      </c>
      <c r="C18" s="20"/>
      <c r="D18" s="21"/>
      <c r="E18" s="37"/>
      <c r="F18" s="37"/>
      <c r="G18" s="31"/>
      <c r="H18" s="31"/>
    </row>
    <row r="19" spans="1:12" x14ac:dyDescent="0.25">
      <c r="A19" s="15" t="s">
        <v>37</v>
      </c>
      <c r="B19" s="51" t="s">
        <v>38</v>
      </c>
      <c r="C19" s="20"/>
      <c r="D19" s="21"/>
      <c r="E19" s="37"/>
      <c r="F19" s="37"/>
      <c r="G19" s="31"/>
      <c r="H19" s="31"/>
    </row>
    <row r="20" spans="1:12" ht="16.5" thickBot="1" x14ac:dyDescent="0.3">
      <c r="A20" s="19" t="s">
        <v>39</v>
      </c>
      <c r="B20" s="52" t="s">
        <v>40</v>
      </c>
      <c r="C20" s="24"/>
      <c r="D20" s="25"/>
      <c r="E20" s="37"/>
      <c r="F20" s="37"/>
      <c r="G20" s="31"/>
      <c r="H20" s="31"/>
    </row>
    <row r="21" spans="1:12" ht="30" customHeight="1" thickBot="1" x14ac:dyDescent="0.3">
      <c r="A21" s="26"/>
      <c r="B21" s="53" t="s">
        <v>42</v>
      </c>
      <c r="C21" s="13">
        <f>SUM(C7:C20)</f>
        <v>0</v>
      </c>
      <c r="D21" s="12">
        <f>SUM(D7:D20)</f>
        <v>0</v>
      </c>
      <c r="E21" s="38"/>
      <c r="F21" s="38"/>
      <c r="G21" s="38"/>
      <c r="H21" s="38"/>
      <c r="I21" s="38"/>
    </row>
    <row r="22" spans="1:12" ht="36" customHeight="1" x14ac:dyDescent="0.25"/>
    <row r="23" spans="1:12" ht="38.25" customHeight="1" x14ac:dyDescent="0.3">
      <c r="A23" s="45" t="s">
        <v>128</v>
      </c>
      <c r="B23" s="45"/>
      <c r="C23" s="54"/>
      <c r="D23" s="54" t="s">
        <v>129</v>
      </c>
      <c r="E23" s="31"/>
    </row>
    <row r="24" spans="1:12" ht="32.25" customHeight="1" x14ac:dyDescent="0.3">
      <c r="B24" s="46"/>
      <c r="C24" s="55"/>
      <c r="D24" s="32"/>
      <c r="L24" s="33"/>
    </row>
    <row r="25" spans="1:12" ht="18.75" x14ac:dyDescent="0.3">
      <c r="A25" s="45" t="s">
        <v>120</v>
      </c>
      <c r="B25" s="45"/>
      <c r="C25" s="54"/>
      <c r="D25" s="54" t="s">
        <v>130</v>
      </c>
      <c r="L25" s="31"/>
    </row>
  </sheetData>
  <mergeCells count="4">
    <mergeCell ref="A1:D1"/>
    <mergeCell ref="A2:D2"/>
    <mergeCell ref="A3:D3"/>
    <mergeCell ref="C12:D12"/>
  </mergeCells>
  <printOptions horizontalCentered="1"/>
  <pageMargins left="0" right="0" top="0.35433070866141736" bottom="0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T84"/>
  <sheetViews>
    <sheetView view="pageBreakPreview" zoomScaleNormal="100" zoomScaleSheetLayoutView="100" workbookViewId="0">
      <selection activeCell="F9" sqref="F9"/>
    </sheetView>
  </sheetViews>
  <sheetFormatPr defaultRowHeight="15.75" x14ac:dyDescent="0.25"/>
  <cols>
    <col min="1" max="1" width="7.7109375" style="2" customWidth="1"/>
    <col min="2" max="2" width="8.42578125" style="2" customWidth="1"/>
    <col min="3" max="3" width="11.28515625" style="2" customWidth="1"/>
    <col min="4" max="4" width="13.42578125" style="2" customWidth="1"/>
    <col min="5" max="5" width="47.85546875" style="2" customWidth="1"/>
    <col min="6" max="7" width="20.7109375" style="2" customWidth="1"/>
    <col min="8" max="8" width="23" style="2" customWidth="1"/>
    <col min="9" max="9" width="27.5703125" style="2" customWidth="1"/>
    <col min="10" max="10" width="23.5703125" style="2" customWidth="1"/>
    <col min="11" max="11" width="19.85546875" style="2" bestFit="1" customWidth="1"/>
    <col min="12" max="19" width="9.140625" style="2"/>
    <col min="20" max="20" width="14.140625" style="2" bestFit="1" customWidth="1"/>
    <col min="21" max="16384" width="9.140625" style="2"/>
  </cols>
  <sheetData>
    <row r="1" spans="1:11" ht="21.75" customHeight="1" x14ac:dyDescent="0.25">
      <c r="A1" s="134" t="s">
        <v>43</v>
      </c>
      <c r="B1" s="134"/>
      <c r="C1" s="134"/>
      <c r="D1" s="134"/>
      <c r="E1" s="134"/>
      <c r="F1" s="134"/>
      <c r="G1" s="134"/>
    </row>
    <row r="2" spans="1:11" ht="18.75" customHeight="1" x14ac:dyDescent="0.25">
      <c r="A2" s="134" t="s">
        <v>164</v>
      </c>
      <c r="B2" s="134"/>
      <c r="C2" s="134"/>
      <c r="D2" s="134"/>
      <c r="E2" s="134"/>
      <c r="F2" s="134"/>
      <c r="G2" s="134"/>
    </row>
    <row r="3" spans="1:11" ht="16.5" customHeight="1" x14ac:dyDescent="0.25">
      <c r="A3" s="134" t="s">
        <v>12</v>
      </c>
      <c r="B3" s="134"/>
      <c r="C3" s="134"/>
      <c r="D3" s="134"/>
      <c r="E3" s="134"/>
      <c r="F3" s="134"/>
      <c r="G3" s="134"/>
    </row>
    <row r="5" spans="1:11" ht="21" customHeight="1" x14ac:dyDescent="0.25">
      <c r="A5" s="132" t="s">
        <v>57</v>
      </c>
      <c r="B5" s="132"/>
      <c r="C5" s="132"/>
      <c r="D5" s="132"/>
      <c r="E5" s="132"/>
      <c r="F5" s="132"/>
      <c r="G5" s="132"/>
    </row>
    <row r="6" spans="1:11" ht="18.75" customHeight="1" thickBot="1" x14ac:dyDescent="0.3">
      <c r="A6" s="27"/>
      <c r="B6" s="27"/>
      <c r="C6" s="27"/>
      <c r="D6" s="27"/>
      <c r="E6" s="27"/>
      <c r="F6" s="27"/>
      <c r="G6" s="125" t="s">
        <v>117</v>
      </c>
    </row>
    <row r="7" spans="1:11" ht="48" thickBot="1" x14ac:dyDescent="0.3">
      <c r="A7" s="3" t="s">
        <v>0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5" t="s">
        <v>49</v>
      </c>
      <c r="K7" s="31"/>
    </row>
    <row r="8" spans="1:11" ht="24" customHeight="1" thickBot="1" x14ac:dyDescent="0.3">
      <c r="A8" s="57">
        <v>1</v>
      </c>
      <c r="B8" s="58">
        <v>0</v>
      </c>
      <c r="C8" s="58">
        <v>0</v>
      </c>
      <c r="D8" s="58">
        <v>0</v>
      </c>
      <c r="E8" s="58" t="s">
        <v>41</v>
      </c>
      <c r="F8" s="59">
        <f>+F9+F16+F20</f>
        <v>3331338429.3999996</v>
      </c>
      <c r="G8" s="60">
        <f>G9+G16+G20</f>
        <v>3364659770.9000001</v>
      </c>
      <c r="H8" s="31"/>
      <c r="J8" s="31"/>
      <c r="K8" s="31"/>
    </row>
    <row r="9" spans="1:11" ht="31.5" customHeight="1" thickBot="1" x14ac:dyDescent="0.3">
      <c r="A9" s="138" t="s">
        <v>50</v>
      </c>
      <c r="B9" s="139"/>
      <c r="C9" s="139"/>
      <c r="D9" s="139"/>
      <c r="E9" s="139"/>
      <c r="F9" s="94">
        <f>+F10+F13</f>
        <v>21116393.5</v>
      </c>
      <c r="G9" s="61">
        <f>+G10+G13</f>
        <v>21139595.899999999</v>
      </c>
      <c r="J9" s="31"/>
      <c r="K9" s="31"/>
    </row>
    <row r="10" spans="1:11" ht="14.25" customHeight="1" x14ac:dyDescent="0.25">
      <c r="A10" s="62">
        <v>1</v>
      </c>
      <c r="B10" s="63">
        <v>41</v>
      </c>
      <c r="C10" s="63">
        <v>10</v>
      </c>
      <c r="D10" s="63" t="s">
        <v>62</v>
      </c>
      <c r="E10" s="63" t="s">
        <v>63</v>
      </c>
      <c r="F10" s="88">
        <f>+F11</f>
        <v>20963695</v>
      </c>
      <c r="G10" s="89">
        <f>+G11</f>
        <v>20982693.699999999</v>
      </c>
      <c r="H10" s="31"/>
      <c r="I10" s="31"/>
      <c r="K10" s="31"/>
    </row>
    <row r="11" spans="1:11" ht="14.25" customHeight="1" x14ac:dyDescent="0.25">
      <c r="A11" s="64">
        <f>+A10+1</f>
        <v>2</v>
      </c>
      <c r="B11" s="65">
        <v>41</v>
      </c>
      <c r="C11" s="65">
        <v>11</v>
      </c>
      <c r="D11" s="65" t="s">
        <v>62</v>
      </c>
      <c r="E11" s="65" t="s">
        <v>64</v>
      </c>
      <c r="F11" s="88">
        <f>+F12</f>
        <v>20963695</v>
      </c>
      <c r="G11" s="89">
        <f>+G12</f>
        <v>20982693.699999999</v>
      </c>
    </row>
    <row r="12" spans="1:11" ht="14.25" customHeight="1" x14ac:dyDescent="0.25">
      <c r="A12" s="64">
        <f>+A11+1</f>
        <v>3</v>
      </c>
      <c r="B12" s="66">
        <v>41</v>
      </c>
      <c r="C12" s="66">
        <v>11</v>
      </c>
      <c r="D12" s="66">
        <v>100</v>
      </c>
      <c r="E12" s="66" t="s">
        <v>66</v>
      </c>
      <c r="F12" s="88">
        <v>20963695</v>
      </c>
      <c r="G12" s="89">
        <v>20982693.699999999</v>
      </c>
      <c r="H12" s="31"/>
    </row>
    <row r="13" spans="1:11" ht="14.25" customHeight="1" x14ac:dyDescent="0.25">
      <c r="A13" s="64">
        <f>+A12+1</f>
        <v>4</v>
      </c>
      <c r="B13" s="65">
        <v>47</v>
      </c>
      <c r="C13" s="65">
        <v>11</v>
      </c>
      <c r="D13" s="65">
        <v>100</v>
      </c>
      <c r="E13" s="67" t="s">
        <v>67</v>
      </c>
      <c r="F13" s="86">
        <f>+F14+F15</f>
        <v>152698.5</v>
      </c>
      <c r="G13" s="86">
        <f>+G14+G15</f>
        <v>156902.20000000001</v>
      </c>
    </row>
    <row r="14" spans="1:11" x14ac:dyDescent="0.25">
      <c r="A14" s="64">
        <f>+A13+1</f>
        <v>5</v>
      </c>
      <c r="B14" s="66">
        <v>47</v>
      </c>
      <c r="C14" s="66">
        <v>11</v>
      </c>
      <c r="D14" s="66">
        <v>120</v>
      </c>
      <c r="E14" s="68" t="s">
        <v>68</v>
      </c>
      <c r="F14" s="79">
        <v>109136.5</v>
      </c>
      <c r="G14" s="79">
        <v>113340.2</v>
      </c>
      <c r="H14" s="31"/>
    </row>
    <row r="15" spans="1:11" ht="16.5" thickBot="1" x14ac:dyDescent="0.3">
      <c r="A15" s="69">
        <f>+A14+1</f>
        <v>6</v>
      </c>
      <c r="B15" s="70">
        <v>47</v>
      </c>
      <c r="C15" s="70">
        <v>11</v>
      </c>
      <c r="D15" s="70">
        <v>150</v>
      </c>
      <c r="E15" s="71" t="s">
        <v>69</v>
      </c>
      <c r="F15" s="86">
        <v>43562</v>
      </c>
      <c r="G15" s="87">
        <v>43562</v>
      </c>
      <c r="H15" s="31"/>
    </row>
    <row r="16" spans="1:11" ht="26.25" customHeight="1" thickBot="1" x14ac:dyDescent="0.3">
      <c r="A16" s="140" t="s">
        <v>51</v>
      </c>
      <c r="B16" s="141"/>
      <c r="C16" s="141"/>
      <c r="D16" s="141"/>
      <c r="E16" s="141"/>
      <c r="F16" s="72">
        <f>+F17</f>
        <v>5143373.8000000007</v>
      </c>
      <c r="G16" s="61">
        <f>+G17</f>
        <v>5143373.8000000007</v>
      </c>
    </row>
    <row r="17" spans="1:20" ht="25.5" customHeight="1" x14ac:dyDescent="0.25">
      <c r="A17" s="62">
        <v>1</v>
      </c>
      <c r="B17" s="63">
        <v>41</v>
      </c>
      <c r="C17" s="63">
        <v>20</v>
      </c>
      <c r="D17" s="63" t="s">
        <v>62</v>
      </c>
      <c r="E17" s="73" t="s">
        <v>70</v>
      </c>
      <c r="F17" s="74">
        <f>+F19+F18</f>
        <v>5143373.8000000007</v>
      </c>
      <c r="G17" s="75">
        <f>+G19+G18</f>
        <v>5143373.8000000007</v>
      </c>
      <c r="J17" s="11"/>
    </row>
    <row r="18" spans="1:20" ht="23.25" customHeight="1" x14ac:dyDescent="0.25">
      <c r="A18" s="69">
        <v>2</v>
      </c>
      <c r="B18" s="70">
        <v>41</v>
      </c>
      <c r="C18" s="70">
        <v>21</v>
      </c>
      <c r="D18" s="70">
        <v>100</v>
      </c>
      <c r="E18" s="70" t="s">
        <v>71</v>
      </c>
      <c r="F18" s="86">
        <v>5093948.4000000004</v>
      </c>
      <c r="G18" s="86">
        <v>5093948.4000000004</v>
      </c>
      <c r="H18" s="31"/>
    </row>
    <row r="19" spans="1:20" ht="16.5" thickBot="1" x14ac:dyDescent="0.3">
      <c r="A19" s="69">
        <v>3</v>
      </c>
      <c r="B19" s="70">
        <v>41</v>
      </c>
      <c r="C19" s="70">
        <v>21</v>
      </c>
      <c r="D19" s="70">
        <v>200</v>
      </c>
      <c r="E19" s="70" t="s">
        <v>140</v>
      </c>
      <c r="F19" s="86">
        <v>49425.4</v>
      </c>
      <c r="G19" s="86">
        <v>49425.4</v>
      </c>
      <c r="H19" s="31"/>
    </row>
    <row r="20" spans="1:20" ht="27" customHeight="1" thickBot="1" x14ac:dyDescent="0.3">
      <c r="A20" s="140" t="s">
        <v>52</v>
      </c>
      <c r="B20" s="141"/>
      <c r="C20" s="141"/>
      <c r="D20" s="141"/>
      <c r="E20" s="141"/>
      <c r="F20" s="72">
        <f>+F21+F52+F64+F67</f>
        <v>3305078662.0999994</v>
      </c>
      <c r="G20" s="72">
        <f>+G21+G52+G64+G67</f>
        <v>3338376801.2000003</v>
      </c>
      <c r="I20" s="11"/>
      <c r="J20" s="11"/>
    </row>
    <row r="21" spans="1:20" x14ac:dyDescent="0.25">
      <c r="A21" s="62">
        <v>1</v>
      </c>
      <c r="B21" s="63">
        <v>42</v>
      </c>
      <c r="C21" s="63" t="s">
        <v>65</v>
      </c>
      <c r="D21" s="63" t="s">
        <v>62</v>
      </c>
      <c r="E21" s="76" t="s">
        <v>53</v>
      </c>
      <c r="F21" s="88">
        <f>+F22+F25+F30+F38+F44</f>
        <v>945485.2</v>
      </c>
      <c r="G21" s="88">
        <f>+G22+G25+G30+G38+G44</f>
        <v>867541.10000000009</v>
      </c>
      <c r="T21" s="33"/>
    </row>
    <row r="22" spans="1:20" x14ac:dyDescent="0.25">
      <c r="A22" s="64">
        <f>+A21+1</f>
        <v>2</v>
      </c>
      <c r="B22" s="65">
        <v>42</v>
      </c>
      <c r="C22" s="65">
        <v>10</v>
      </c>
      <c r="D22" s="65" t="s">
        <v>62</v>
      </c>
      <c r="E22" s="65" t="s">
        <v>72</v>
      </c>
      <c r="F22" s="86">
        <f>+F23+F24</f>
        <v>391661.8</v>
      </c>
      <c r="G22" s="86">
        <f>+G23+G24</f>
        <v>398707.9</v>
      </c>
      <c r="T22" s="33"/>
    </row>
    <row r="23" spans="1:20" x14ac:dyDescent="0.25">
      <c r="A23" s="62">
        <v>3</v>
      </c>
      <c r="B23" s="66">
        <v>42</v>
      </c>
      <c r="C23" s="66">
        <v>11</v>
      </c>
      <c r="D23" s="66" t="s">
        <v>62</v>
      </c>
      <c r="E23" s="66" t="s">
        <v>73</v>
      </c>
      <c r="F23" s="78">
        <v>141114</v>
      </c>
      <c r="G23" s="79">
        <v>148160.1</v>
      </c>
      <c r="H23" s="31"/>
      <c r="T23" s="34"/>
    </row>
    <row r="24" spans="1:20" x14ac:dyDescent="0.25">
      <c r="A24" s="64">
        <f t="shared" ref="A24" si="0">+A23+1</f>
        <v>4</v>
      </c>
      <c r="B24" s="66">
        <v>42</v>
      </c>
      <c r="C24" s="66">
        <v>12</v>
      </c>
      <c r="D24" s="66" t="s">
        <v>62</v>
      </c>
      <c r="E24" s="66" t="s">
        <v>74</v>
      </c>
      <c r="F24" s="78">
        <v>250547.8</v>
      </c>
      <c r="G24" s="79">
        <v>250547.8</v>
      </c>
      <c r="H24" s="31"/>
      <c r="T24" s="34"/>
    </row>
    <row r="25" spans="1:20" x14ac:dyDescent="0.25">
      <c r="A25" s="62">
        <v>5</v>
      </c>
      <c r="B25" s="65">
        <v>42</v>
      </c>
      <c r="C25" s="65">
        <v>20</v>
      </c>
      <c r="D25" s="65" t="s">
        <v>62</v>
      </c>
      <c r="E25" s="65" t="s">
        <v>75</v>
      </c>
      <c r="F25" s="88">
        <f>(+F26+F27+F28+F29)</f>
        <v>42100</v>
      </c>
      <c r="G25" s="88">
        <f>(+G26+G27+G28+G29)</f>
        <v>6588</v>
      </c>
    </row>
    <row r="26" spans="1:20" x14ac:dyDescent="0.25">
      <c r="A26" s="64">
        <f t="shared" ref="A26" si="1">+A25+1</f>
        <v>6</v>
      </c>
      <c r="B26" s="66">
        <v>42</v>
      </c>
      <c r="C26" s="66">
        <v>21</v>
      </c>
      <c r="D26" s="66" t="s">
        <v>62</v>
      </c>
      <c r="E26" s="66" t="s">
        <v>76</v>
      </c>
      <c r="F26" s="86">
        <v>40000</v>
      </c>
      <c r="G26" s="86">
        <v>6588</v>
      </c>
    </row>
    <row r="27" spans="1:20" x14ac:dyDescent="0.25">
      <c r="A27" s="62">
        <v>7</v>
      </c>
      <c r="B27" s="66">
        <v>42</v>
      </c>
      <c r="C27" s="66">
        <v>23</v>
      </c>
      <c r="D27" s="66" t="s">
        <v>62</v>
      </c>
      <c r="E27" s="66" t="s">
        <v>77</v>
      </c>
      <c r="F27" s="78">
        <v>0</v>
      </c>
      <c r="G27" s="79">
        <v>0</v>
      </c>
    </row>
    <row r="28" spans="1:20" x14ac:dyDescent="0.25">
      <c r="A28" s="64">
        <f t="shared" ref="A28" si="2">+A27+1</f>
        <v>8</v>
      </c>
      <c r="B28" s="66">
        <v>42</v>
      </c>
      <c r="C28" s="66">
        <v>24</v>
      </c>
      <c r="D28" s="66" t="s">
        <v>62</v>
      </c>
      <c r="E28" s="66" t="s">
        <v>78</v>
      </c>
      <c r="F28" s="78">
        <v>2100</v>
      </c>
      <c r="G28" s="79"/>
    </row>
    <row r="29" spans="1:20" ht="25.5" x14ac:dyDescent="0.25">
      <c r="A29" s="62">
        <v>9</v>
      </c>
      <c r="B29" s="66">
        <v>42</v>
      </c>
      <c r="C29" s="66">
        <v>25</v>
      </c>
      <c r="D29" s="66" t="s">
        <v>62</v>
      </c>
      <c r="E29" s="66" t="s">
        <v>79</v>
      </c>
      <c r="F29" s="88"/>
      <c r="G29" s="88"/>
      <c r="H29" s="31"/>
    </row>
    <row r="30" spans="1:20" x14ac:dyDescent="0.25">
      <c r="A30" s="64">
        <f t="shared" ref="A30" si="3">+A29+1</f>
        <v>10</v>
      </c>
      <c r="B30" s="65">
        <v>42</v>
      </c>
      <c r="C30" s="65">
        <v>30</v>
      </c>
      <c r="D30" s="65" t="s">
        <v>62</v>
      </c>
      <c r="E30" s="65" t="s">
        <v>80</v>
      </c>
      <c r="F30" s="86">
        <f>+F31+F33</f>
        <v>43819</v>
      </c>
      <c r="G30" s="86">
        <f>+G31+G33</f>
        <v>43819</v>
      </c>
    </row>
    <row r="31" spans="1:20" x14ac:dyDescent="0.25">
      <c r="A31" s="62">
        <v>11</v>
      </c>
      <c r="B31" s="65">
        <v>42</v>
      </c>
      <c r="C31" s="65">
        <v>32</v>
      </c>
      <c r="D31" s="65" t="s">
        <v>62</v>
      </c>
      <c r="E31" s="65" t="s">
        <v>81</v>
      </c>
      <c r="F31" s="78">
        <f>+F32</f>
        <v>0</v>
      </c>
      <c r="G31" s="79">
        <f>+G32</f>
        <v>0</v>
      </c>
    </row>
    <row r="32" spans="1:20" x14ac:dyDescent="0.25">
      <c r="A32" s="64">
        <f t="shared" ref="A32" si="4">+A31+1</f>
        <v>12</v>
      </c>
      <c r="B32" s="66">
        <v>42</v>
      </c>
      <c r="C32" s="66">
        <v>32</v>
      </c>
      <c r="D32" s="66">
        <v>200</v>
      </c>
      <c r="E32" s="66" t="s">
        <v>82</v>
      </c>
      <c r="F32" s="78"/>
      <c r="G32" s="79"/>
    </row>
    <row r="33" spans="1:8" x14ac:dyDescent="0.25">
      <c r="A33" s="62">
        <v>13</v>
      </c>
      <c r="B33" s="65">
        <v>42</v>
      </c>
      <c r="C33" s="65">
        <v>34</v>
      </c>
      <c r="D33" s="65" t="s">
        <v>62</v>
      </c>
      <c r="E33" s="65" t="s">
        <v>83</v>
      </c>
      <c r="F33" s="88">
        <f>+F34+F35+F37</f>
        <v>43819</v>
      </c>
      <c r="G33" s="88">
        <f>+G34+G35+G37</f>
        <v>43819</v>
      </c>
    </row>
    <row r="34" spans="1:8" x14ac:dyDescent="0.25">
      <c r="A34" s="64">
        <f t="shared" ref="A34" si="5">+A33+1</f>
        <v>14</v>
      </c>
      <c r="B34" s="66">
        <v>42</v>
      </c>
      <c r="C34" s="66">
        <v>34</v>
      </c>
      <c r="D34" s="66">
        <v>100</v>
      </c>
      <c r="E34" s="66" t="s">
        <v>84</v>
      </c>
      <c r="F34" s="86">
        <v>43819</v>
      </c>
      <c r="G34" s="86">
        <v>43819</v>
      </c>
      <c r="H34" s="31"/>
    </row>
    <row r="35" spans="1:8" ht="25.5" x14ac:dyDescent="0.25">
      <c r="A35" s="62">
        <v>15</v>
      </c>
      <c r="B35" s="65">
        <v>42</v>
      </c>
      <c r="C35" s="65">
        <v>34</v>
      </c>
      <c r="D35" s="65">
        <v>900</v>
      </c>
      <c r="E35" s="65" t="s">
        <v>85</v>
      </c>
      <c r="F35" s="78">
        <f>+F36</f>
        <v>0</v>
      </c>
      <c r="G35" s="79">
        <f>+G36</f>
        <v>0</v>
      </c>
    </row>
    <row r="36" spans="1:8" x14ac:dyDescent="0.25">
      <c r="A36" s="64">
        <f t="shared" ref="A36" si="6">+A35+1</f>
        <v>16</v>
      </c>
      <c r="B36" s="66">
        <v>42</v>
      </c>
      <c r="C36" s="66">
        <v>34</v>
      </c>
      <c r="D36" s="66">
        <v>920</v>
      </c>
      <c r="E36" s="66" t="s">
        <v>86</v>
      </c>
      <c r="F36" s="78">
        <v>0</v>
      </c>
      <c r="G36" s="79"/>
      <c r="H36" s="31">
        <v>0</v>
      </c>
    </row>
    <row r="37" spans="1:8" x14ac:dyDescent="0.25">
      <c r="A37" s="62">
        <v>17</v>
      </c>
      <c r="B37" s="66">
        <v>42</v>
      </c>
      <c r="C37" s="66">
        <v>44</v>
      </c>
      <c r="D37" s="66">
        <v>920</v>
      </c>
      <c r="E37" s="66" t="s">
        <v>86</v>
      </c>
      <c r="F37" s="88"/>
      <c r="G37" s="88"/>
    </row>
    <row r="38" spans="1:8" x14ac:dyDescent="0.25">
      <c r="A38" s="64">
        <f t="shared" ref="A38" si="7">+A37+1</f>
        <v>18</v>
      </c>
      <c r="B38" s="65">
        <v>42</v>
      </c>
      <c r="C38" s="65">
        <v>50</v>
      </c>
      <c r="D38" s="65" t="s">
        <v>62</v>
      </c>
      <c r="E38" s="77" t="s">
        <v>88</v>
      </c>
      <c r="F38" s="86">
        <f>+F39</f>
        <v>178981.7</v>
      </c>
      <c r="G38" s="86">
        <f>+G39</f>
        <v>140943.5</v>
      </c>
    </row>
    <row r="39" spans="1:8" x14ac:dyDescent="0.25">
      <c r="A39" s="62">
        <v>19</v>
      </c>
      <c r="B39" s="65">
        <v>42</v>
      </c>
      <c r="C39" s="65">
        <v>52</v>
      </c>
      <c r="D39" s="65" t="s">
        <v>62</v>
      </c>
      <c r="E39" s="77" t="s">
        <v>89</v>
      </c>
      <c r="F39" s="78">
        <f>+F40</f>
        <v>178981.7</v>
      </c>
      <c r="G39" s="79">
        <f>+G40</f>
        <v>140943.5</v>
      </c>
    </row>
    <row r="40" spans="1:8" x14ac:dyDescent="0.25">
      <c r="A40" s="64">
        <f t="shared" ref="A40" si="8">+A39+1</f>
        <v>20</v>
      </c>
      <c r="B40" s="65">
        <v>42</v>
      </c>
      <c r="C40" s="65">
        <v>52</v>
      </c>
      <c r="D40" s="65">
        <v>100</v>
      </c>
      <c r="E40" s="77" t="s">
        <v>90</v>
      </c>
      <c r="F40" s="78">
        <f>+F41+F42+F43</f>
        <v>178981.7</v>
      </c>
      <c r="G40" s="79">
        <f>+G41+G42+G43</f>
        <v>140943.5</v>
      </c>
    </row>
    <row r="41" spans="1:8" x14ac:dyDescent="0.25">
      <c r="A41" s="62">
        <v>21</v>
      </c>
      <c r="B41" s="66">
        <v>42</v>
      </c>
      <c r="C41" s="66">
        <v>52</v>
      </c>
      <c r="D41" s="66">
        <v>110</v>
      </c>
      <c r="E41" s="80" t="s">
        <v>91</v>
      </c>
      <c r="F41" s="88">
        <v>72313.7</v>
      </c>
      <c r="G41" s="88">
        <v>38671.199999999997</v>
      </c>
      <c r="H41" s="31"/>
    </row>
    <row r="42" spans="1:8" x14ac:dyDescent="0.25">
      <c r="A42" s="64">
        <f t="shared" ref="A42" si="9">+A41+1</f>
        <v>22</v>
      </c>
      <c r="B42" s="66">
        <v>42</v>
      </c>
      <c r="C42" s="66">
        <v>52</v>
      </c>
      <c r="D42" s="66">
        <v>120</v>
      </c>
      <c r="E42" s="80" t="s">
        <v>92</v>
      </c>
      <c r="F42" s="86">
        <v>3885</v>
      </c>
      <c r="G42" s="86">
        <v>13298.2</v>
      </c>
      <c r="H42" s="31"/>
    </row>
    <row r="43" spans="1:8" x14ac:dyDescent="0.25">
      <c r="A43" s="62">
        <v>23</v>
      </c>
      <c r="B43" s="66">
        <v>42</v>
      </c>
      <c r="C43" s="66">
        <v>52</v>
      </c>
      <c r="D43" s="66">
        <v>500</v>
      </c>
      <c r="E43" s="81" t="s">
        <v>93</v>
      </c>
      <c r="F43" s="78">
        <v>102783</v>
      </c>
      <c r="G43" s="79">
        <v>88974.1</v>
      </c>
      <c r="H43" s="31"/>
    </row>
    <row r="44" spans="1:8" x14ac:dyDescent="0.25">
      <c r="A44" s="64">
        <f t="shared" ref="A44" si="10">+A43+1</f>
        <v>24</v>
      </c>
      <c r="B44" s="65">
        <v>42</v>
      </c>
      <c r="C44" s="65">
        <v>90</v>
      </c>
      <c r="D44" s="65" t="s">
        <v>62</v>
      </c>
      <c r="E44" s="82" t="s">
        <v>94</v>
      </c>
      <c r="F44" s="78">
        <f>+F45+F46+F49+F50</f>
        <v>288922.7</v>
      </c>
      <c r="G44" s="79">
        <f>+G45+G46+G49+G50</f>
        <v>277482.7</v>
      </c>
    </row>
    <row r="45" spans="1:8" x14ac:dyDescent="0.25">
      <c r="A45" s="62">
        <v>25</v>
      </c>
      <c r="B45" s="66">
        <v>42</v>
      </c>
      <c r="C45" s="66">
        <v>91</v>
      </c>
      <c r="D45" s="66" t="s">
        <v>62</v>
      </c>
      <c r="E45" s="81" t="s">
        <v>95</v>
      </c>
      <c r="F45" s="88">
        <v>0</v>
      </c>
      <c r="G45" s="88">
        <v>0</v>
      </c>
      <c r="H45" s="31"/>
    </row>
    <row r="46" spans="1:8" x14ac:dyDescent="0.25">
      <c r="A46" s="64">
        <f t="shared" ref="A46" si="11">+A45+1</f>
        <v>26</v>
      </c>
      <c r="B46" s="65">
        <v>42</v>
      </c>
      <c r="C46" s="65">
        <v>92</v>
      </c>
      <c r="D46" s="65" t="s">
        <v>62</v>
      </c>
      <c r="E46" s="83" t="s">
        <v>96</v>
      </c>
      <c r="F46" s="86">
        <f>++F47+F48</f>
        <v>60186.3</v>
      </c>
      <c r="G46" s="86">
        <f>++G47+G48</f>
        <v>56533.9</v>
      </c>
    </row>
    <row r="47" spans="1:8" x14ac:dyDescent="0.25">
      <c r="A47" s="62">
        <v>27</v>
      </c>
      <c r="B47" s="66">
        <v>42</v>
      </c>
      <c r="C47" s="66">
        <v>92</v>
      </c>
      <c r="D47" s="66">
        <v>100</v>
      </c>
      <c r="E47" s="80" t="s">
        <v>97</v>
      </c>
      <c r="F47" s="78">
        <v>7452.3</v>
      </c>
      <c r="G47" s="79">
        <v>5622.6</v>
      </c>
      <c r="H47" s="31"/>
    </row>
    <row r="48" spans="1:8" x14ac:dyDescent="0.25">
      <c r="A48" s="64">
        <f t="shared" ref="A48" si="12">+A47+1</f>
        <v>28</v>
      </c>
      <c r="B48" s="66">
        <v>42</v>
      </c>
      <c r="C48" s="66">
        <v>92</v>
      </c>
      <c r="D48" s="66">
        <v>200</v>
      </c>
      <c r="E48" s="80" t="s">
        <v>98</v>
      </c>
      <c r="F48" s="78">
        <v>52734</v>
      </c>
      <c r="G48" s="79">
        <v>50911.3</v>
      </c>
      <c r="H48" s="31"/>
    </row>
    <row r="49" spans="1:11" x14ac:dyDescent="0.25">
      <c r="A49" s="62">
        <v>29</v>
      </c>
      <c r="B49" s="66">
        <v>42</v>
      </c>
      <c r="C49" s="66">
        <v>93</v>
      </c>
      <c r="D49" s="66" t="s">
        <v>62</v>
      </c>
      <c r="E49" s="80" t="s">
        <v>99</v>
      </c>
      <c r="F49" s="88"/>
      <c r="G49" s="88"/>
      <c r="H49" s="31"/>
    </row>
    <row r="50" spans="1:11" x14ac:dyDescent="0.25">
      <c r="A50" s="64">
        <f t="shared" ref="A50" si="13">+A49+1</f>
        <v>30</v>
      </c>
      <c r="B50" s="65">
        <v>42</v>
      </c>
      <c r="C50" s="65">
        <v>99</v>
      </c>
      <c r="D50" s="65" t="s">
        <v>62</v>
      </c>
      <c r="E50" s="77" t="s">
        <v>100</v>
      </c>
      <c r="F50" s="86">
        <f>+F51</f>
        <v>228736.4</v>
      </c>
      <c r="G50" s="86">
        <f>+G51</f>
        <v>220948.8</v>
      </c>
    </row>
    <row r="51" spans="1:11" x14ac:dyDescent="0.25">
      <c r="A51" s="62">
        <v>31</v>
      </c>
      <c r="B51" s="66">
        <v>42</v>
      </c>
      <c r="C51" s="66">
        <v>99</v>
      </c>
      <c r="D51" s="66">
        <v>990</v>
      </c>
      <c r="E51" s="80" t="s">
        <v>100</v>
      </c>
      <c r="F51" s="78">
        <v>228736.4</v>
      </c>
      <c r="G51" s="79">
        <v>220948.8</v>
      </c>
      <c r="H51" s="31"/>
    </row>
    <row r="52" spans="1:11" x14ac:dyDescent="0.25">
      <c r="A52" s="64">
        <f t="shared" ref="A52" si="14">+A51+1</f>
        <v>32</v>
      </c>
      <c r="B52" s="65">
        <v>43</v>
      </c>
      <c r="C52" s="65" t="s">
        <v>65</v>
      </c>
      <c r="D52" s="65" t="s">
        <v>62</v>
      </c>
      <c r="E52" s="77" t="s">
        <v>54</v>
      </c>
      <c r="F52" s="78">
        <f>+F53+F57</f>
        <v>3303889659.6999998</v>
      </c>
      <c r="G52" s="79">
        <f>G53+G57</f>
        <v>3337266525.3000002</v>
      </c>
    </row>
    <row r="53" spans="1:11" x14ac:dyDescent="0.25">
      <c r="A53" s="62">
        <v>33</v>
      </c>
      <c r="B53" s="65">
        <v>43</v>
      </c>
      <c r="C53" s="65">
        <v>30</v>
      </c>
      <c r="D53" s="65" t="s">
        <v>62</v>
      </c>
      <c r="E53" s="77" t="s">
        <v>101</v>
      </c>
      <c r="F53" s="88">
        <f>+F54</f>
        <v>3303773269</v>
      </c>
      <c r="G53" s="88">
        <f>+G54</f>
        <v>3337168664.2000003</v>
      </c>
    </row>
    <row r="54" spans="1:11" x14ac:dyDescent="0.25">
      <c r="A54" s="64">
        <f t="shared" ref="A54" si="15">+A53+1</f>
        <v>34</v>
      </c>
      <c r="B54" s="65">
        <v>46</v>
      </c>
      <c r="C54" s="65">
        <v>42</v>
      </c>
      <c r="D54" s="65">
        <v>300</v>
      </c>
      <c r="E54" s="77" t="s">
        <v>138</v>
      </c>
      <c r="F54" s="86">
        <f>F55+F56</f>
        <v>3303773269</v>
      </c>
      <c r="G54" s="86">
        <f>G55+G56</f>
        <v>3337168664.2000003</v>
      </c>
      <c r="I54" s="124"/>
    </row>
    <row r="55" spans="1:11" x14ac:dyDescent="0.25">
      <c r="A55" s="62">
        <v>35</v>
      </c>
      <c r="B55" s="66">
        <v>46</v>
      </c>
      <c r="C55" s="66">
        <v>42</v>
      </c>
      <c r="D55" s="66">
        <v>310</v>
      </c>
      <c r="E55" s="80" t="s">
        <v>133</v>
      </c>
      <c r="F55" s="78">
        <v>3303773269</v>
      </c>
      <c r="G55" s="79">
        <v>3337168664.2000003</v>
      </c>
      <c r="H55" s="31"/>
    </row>
    <row r="56" spans="1:11" x14ac:dyDescent="0.25">
      <c r="A56" s="64">
        <f t="shared" ref="A56" si="16">+A55+1</f>
        <v>36</v>
      </c>
      <c r="B56" s="66">
        <v>46</v>
      </c>
      <c r="C56" s="66">
        <v>42</v>
      </c>
      <c r="D56" s="66">
        <v>320</v>
      </c>
      <c r="E56" s="80" t="s">
        <v>134</v>
      </c>
      <c r="F56" s="78">
        <v>0</v>
      </c>
      <c r="G56" s="79">
        <v>0</v>
      </c>
      <c r="H56" s="31"/>
    </row>
    <row r="57" spans="1:11" x14ac:dyDescent="0.25">
      <c r="A57" s="62">
        <v>37</v>
      </c>
      <c r="B57" s="65">
        <v>43</v>
      </c>
      <c r="C57" s="65">
        <v>50</v>
      </c>
      <c r="D57" s="65" t="s">
        <v>62</v>
      </c>
      <c r="E57" s="77" t="s">
        <v>102</v>
      </c>
      <c r="F57" s="88">
        <f>+F60+F61+F63</f>
        <v>116390.7</v>
      </c>
      <c r="G57" s="88">
        <f>+G60+G61+G63</f>
        <v>97861.1</v>
      </c>
    </row>
    <row r="58" spans="1:11" x14ac:dyDescent="0.25">
      <c r="A58" s="64">
        <f t="shared" ref="A58" si="17">+A57+1</f>
        <v>38</v>
      </c>
      <c r="B58" s="65">
        <v>43</v>
      </c>
      <c r="C58" s="65">
        <v>54</v>
      </c>
      <c r="D58" s="65" t="s">
        <v>62</v>
      </c>
      <c r="E58" s="77" t="s">
        <v>83</v>
      </c>
      <c r="F58" s="86">
        <f>+F61+F60+F63</f>
        <v>116390.7</v>
      </c>
      <c r="G58" s="86">
        <f>+G61+G60+G63</f>
        <v>97861.1</v>
      </c>
      <c r="J58" s="34"/>
      <c r="K58" s="31"/>
    </row>
    <row r="59" spans="1:11" x14ac:dyDescent="0.25">
      <c r="A59" s="62">
        <v>39</v>
      </c>
      <c r="B59" s="65">
        <v>43</v>
      </c>
      <c r="C59" s="65">
        <v>54</v>
      </c>
      <c r="D59" s="65">
        <v>900</v>
      </c>
      <c r="E59" s="77" t="s">
        <v>87</v>
      </c>
      <c r="F59" s="78">
        <f>+F60+F61+F63</f>
        <v>116390.7</v>
      </c>
      <c r="G59" s="79">
        <f>+G60+G61+G63</f>
        <v>97861.1</v>
      </c>
      <c r="J59" s="33"/>
    </row>
    <row r="60" spans="1:11" x14ac:dyDescent="0.25">
      <c r="A60" s="64">
        <f t="shared" ref="A60" si="18">+A59+1</f>
        <v>40</v>
      </c>
      <c r="B60" s="66">
        <v>43</v>
      </c>
      <c r="C60" s="66">
        <v>54</v>
      </c>
      <c r="D60" s="66">
        <v>910</v>
      </c>
      <c r="E60" s="80" t="s">
        <v>103</v>
      </c>
      <c r="F60" s="78">
        <v>31403.7</v>
      </c>
      <c r="G60" s="79">
        <v>16347.3</v>
      </c>
      <c r="H60" s="31"/>
      <c r="J60" s="33"/>
    </row>
    <row r="61" spans="1:11" ht="25.5" x14ac:dyDescent="0.25">
      <c r="A61" s="62">
        <v>41</v>
      </c>
      <c r="B61" s="66">
        <v>43</v>
      </c>
      <c r="C61" s="66">
        <v>54</v>
      </c>
      <c r="D61" s="66">
        <v>920</v>
      </c>
      <c r="E61" s="80" t="s">
        <v>104</v>
      </c>
      <c r="F61" s="88">
        <v>26500</v>
      </c>
      <c r="G61" s="88">
        <v>13278.7</v>
      </c>
      <c r="H61" s="31"/>
      <c r="J61" s="33"/>
    </row>
    <row r="62" spans="1:11" x14ac:dyDescent="0.25">
      <c r="A62" s="64">
        <f t="shared" ref="A62" si="19">+A61+1</f>
        <v>42</v>
      </c>
      <c r="B62" s="66">
        <v>43</v>
      </c>
      <c r="C62" s="66">
        <v>54</v>
      </c>
      <c r="D62" s="66">
        <v>960</v>
      </c>
      <c r="E62" s="80" t="s">
        <v>118</v>
      </c>
      <c r="F62" s="88"/>
      <c r="G62" s="88"/>
      <c r="H62" s="31"/>
    </row>
    <row r="63" spans="1:11" x14ac:dyDescent="0.25">
      <c r="A63" s="62">
        <v>43</v>
      </c>
      <c r="B63" s="66">
        <v>43</v>
      </c>
      <c r="C63" s="66">
        <v>54</v>
      </c>
      <c r="D63" s="66">
        <v>990</v>
      </c>
      <c r="E63" s="80" t="s">
        <v>105</v>
      </c>
      <c r="F63" s="86">
        <v>58487</v>
      </c>
      <c r="G63" s="86">
        <v>68235.100000000006</v>
      </c>
      <c r="H63" s="31"/>
    </row>
    <row r="64" spans="1:11" x14ac:dyDescent="0.25">
      <c r="A64" s="64">
        <f t="shared" ref="A64" si="20">+A63+1</f>
        <v>44</v>
      </c>
      <c r="B64" s="65">
        <v>47</v>
      </c>
      <c r="C64" s="65" t="s">
        <v>65</v>
      </c>
      <c r="D64" s="65" t="s">
        <v>62</v>
      </c>
      <c r="E64" s="77" t="s">
        <v>135</v>
      </c>
      <c r="F64" s="78">
        <f>+F65</f>
        <v>0</v>
      </c>
      <c r="G64" s="79">
        <f>+G65</f>
        <v>0</v>
      </c>
    </row>
    <row r="65" spans="1:9" x14ac:dyDescent="0.25">
      <c r="A65" s="62">
        <v>45</v>
      </c>
      <c r="B65" s="65">
        <v>47</v>
      </c>
      <c r="C65" s="65">
        <v>20</v>
      </c>
      <c r="D65" s="65" t="s">
        <v>62</v>
      </c>
      <c r="E65" s="77" t="s">
        <v>136</v>
      </c>
      <c r="F65" s="78">
        <f>+F66</f>
        <v>0</v>
      </c>
      <c r="G65" s="79">
        <f>+G66</f>
        <v>0</v>
      </c>
    </row>
    <row r="66" spans="1:9" ht="38.25" x14ac:dyDescent="0.25">
      <c r="A66" s="64">
        <f t="shared" ref="A66" si="21">+A65+1</f>
        <v>46</v>
      </c>
      <c r="B66" s="66">
        <v>47</v>
      </c>
      <c r="C66" s="66">
        <v>21</v>
      </c>
      <c r="D66" s="66">
        <v>400</v>
      </c>
      <c r="E66" s="80" t="s">
        <v>137</v>
      </c>
      <c r="F66" s="84"/>
      <c r="G66" s="85">
        <v>0</v>
      </c>
      <c r="H66" s="31"/>
      <c r="I66" s="33"/>
    </row>
    <row r="67" spans="1:9" x14ac:dyDescent="0.25">
      <c r="A67" s="62">
        <v>47</v>
      </c>
      <c r="B67" s="65">
        <v>48</v>
      </c>
      <c r="C67" s="65" t="s">
        <v>65</v>
      </c>
      <c r="D67" s="65" t="s">
        <v>62</v>
      </c>
      <c r="E67" s="77" t="s">
        <v>55</v>
      </c>
      <c r="F67" s="88">
        <f t="shared" ref="F67:F69" si="22">+F68</f>
        <v>243517.2</v>
      </c>
      <c r="G67" s="89">
        <f>G71+G72</f>
        <v>242734.80000000002</v>
      </c>
    </row>
    <row r="68" spans="1:9" x14ac:dyDescent="0.25">
      <c r="A68" s="64">
        <f t="shared" ref="A68" si="23">+A67+1</f>
        <v>48</v>
      </c>
      <c r="B68" s="65">
        <v>48</v>
      </c>
      <c r="C68" s="65">
        <v>20</v>
      </c>
      <c r="D68" s="65" t="s">
        <v>62</v>
      </c>
      <c r="E68" s="77" t="s">
        <v>106</v>
      </c>
      <c r="F68" s="78">
        <f t="shared" si="22"/>
        <v>243517.2</v>
      </c>
      <c r="G68" s="79">
        <f>+G69</f>
        <v>242734.80000000002</v>
      </c>
    </row>
    <row r="69" spans="1:9" x14ac:dyDescent="0.25">
      <c r="A69" s="62">
        <v>49</v>
      </c>
      <c r="B69" s="65">
        <v>48</v>
      </c>
      <c r="C69" s="65">
        <v>21</v>
      </c>
      <c r="D69" s="65" t="s">
        <v>62</v>
      </c>
      <c r="E69" s="77" t="s">
        <v>107</v>
      </c>
      <c r="F69" s="78">
        <f t="shared" si="22"/>
        <v>243517.2</v>
      </c>
      <c r="G69" s="79">
        <f>+G70</f>
        <v>242734.80000000002</v>
      </c>
    </row>
    <row r="70" spans="1:9" x14ac:dyDescent="0.25">
      <c r="A70" s="64">
        <f t="shared" ref="A70" si="24">+A69+1</f>
        <v>50</v>
      </c>
      <c r="B70" s="65">
        <v>48</v>
      </c>
      <c r="C70" s="65">
        <v>21</v>
      </c>
      <c r="D70" s="65">
        <v>100</v>
      </c>
      <c r="E70" s="77" t="s">
        <v>106</v>
      </c>
      <c r="F70" s="78">
        <f>+F71+F72+F73</f>
        <v>243517.2</v>
      </c>
      <c r="G70" s="79">
        <f>+G71+G72+G73</f>
        <v>242734.80000000002</v>
      </c>
    </row>
    <row r="71" spans="1:9" ht="25.5" x14ac:dyDescent="0.25">
      <c r="A71" s="62">
        <v>51</v>
      </c>
      <c r="B71" s="66">
        <v>48</v>
      </c>
      <c r="C71" s="66">
        <v>21</v>
      </c>
      <c r="D71" s="66">
        <v>140</v>
      </c>
      <c r="E71" s="80" t="s">
        <v>108</v>
      </c>
      <c r="F71" s="86">
        <v>1000</v>
      </c>
      <c r="G71" s="86">
        <v>117.6</v>
      </c>
      <c r="H71" s="31"/>
    </row>
    <row r="72" spans="1:9" x14ac:dyDescent="0.25">
      <c r="A72" s="64">
        <f t="shared" ref="A72" si="25">+A71+1</f>
        <v>52</v>
      </c>
      <c r="B72" s="66">
        <v>48</v>
      </c>
      <c r="C72" s="66">
        <v>21</v>
      </c>
      <c r="D72" s="66">
        <v>190</v>
      </c>
      <c r="E72" s="80" t="s">
        <v>55</v>
      </c>
      <c r="F72" s="88">
        <v>242517.2</v>
      </c>
      <c r="G72" s="88">
        <v>242617.2</v>
      </c>
      <c r="H72" s="31"/>
    </row>
    <row r="73" spans="1:9" x14ac:dyDescent="0.25">
      <c r="A73" s="62">
        <v>53</v>
      </c>
      <c r="B73" s="66">
        <v>48</v>
      </c>
      <c r="C73" s="66">
        <v>21</v>
      </c>
      <c r="D73" s="66">
        <v>200</v>
      </c>
      <c r="E73" s="80" t="s">
        <v>109</v>
      </c>
      <c r="F73" s="86"/>
      <c r="G73" s="87"/>
      <c r="H73" s="123"/>
    </row>
    <row r="74" spans="1:9" ht="25.5" x14ac:dyDescent="0.25">
      <c r="A74" s="64">
        <f t="shared" ref="A74" si="26">+A73+1</f>
        <v>54</v>
      </c>
      <c r="B74" s="65">
        <v>49</v>
      </c>
      <c r="C74" s="65" t="s">
        <v>65</v>
      </c>
      <c r="D74" s="65" t="s">
        <v>62</v>
      </c>
      <c r="E74" s="77" t="s">
        <v>56</v>
      </c>
      <c r="F74" s="88">
        <f>+F75</f>
        <v>0</v>
      </c>
      <c r="G74" s="89">
        <f>+G75</f>
        <v>0</v>
      </c>
    </row>
    <row r="75" spans="1:9" x14ac:dyDescent="0.25">
      <c r="A75" s="62">
        <v>55</v>
      </c>
      <c r="B75" s="65">
        <v>49</v>
      </c>
      <c r="C75" s="65">
        <v>10</v>
      </c>
      <c r="D75" s="65" t="s">
        <v>62</v>
      </c>
      <c r="E75" s="77" t="s">
        <v>110</v>
      </c>
      <c r="F75" s="88">
        <f>+F76</f>
        <v>0</v>
      </c>
      <c r="G75" s="89">
        <f>+G76</f>
        <v>0</v>
      </c>
    </row>
    <row r="76" spans="1:9" x14ac:dyDescent="0.25">
      <c r="A76" s="64">
        <f t="shared" ref="A76" si="27">+A75+1</f>
        <v>56</v>
      </c>
      <c r="B76" s="65">
        <v>49</v>
      </c>
      <c r="C76" s="65">
        <v>11</v>
      </c>
      <c r="D76" s="65" t="s">
        <v>62</v>
      </c>
      <c r="E76" s="77" t="s">
        <v>111</v>
      </c>
      <c r="F76" s="88">
        <f>+F77</f>
        <v>0</v>
      </c>
      <c r="G76" s="89">
        <f>+G78</f>
        <v>0</v>
      </c>
    </row>
    <row r="77" spans="1:9" x14ac:dyDescent="0.25">
      <c r="A77" s="62">
        <v>57</v>
      </c>
      <c r="B77" s="66">
        <v>49</v>
      </c>
      <c r="C77" s="66">
        <v>11</v>
      </c>
      <c r="D77" s="66">
        <v>100</v>
      </c>
      <c r="E77" s="80" t="s">
        <v>112</v>
      </c>
      <c r="F77" s="86"/>
      <c r="G77" s="86"/>
    </row>
    <row r="78" spans="1:9" x14ac:dyDescent="0.25">
      <c r="A78" s="64">
        <f t="shared" ref="A78" si="28">+A77+1</f>
        <v>58</v>
      </c>
      <c r="B78" s="65">
        <v>49</v>
      </c>
      <c r="C78" s="65">
        <v>11</v>
      </c>
      <c r="D78" s="65">
        <v>300</v>
      </c>
      <c r="E78" s="77" t="s">
        <v>113</v>
      </c>
      <c r="F78" s="88">
        <f>+F79+F80</f>
        <v>0</v>
      </c>
      <c r="G78" s="89">
        <f>+G79+G80</f>
        <v>0</v>
      </c>
    </row>
    <row r="79" spans="1:9" x14ac:dyDescent="0.25">
      <c r="A79" s="62">
        <v>59</v>
      </c>
      <c r="B79" s="66">
        <v>49</v>
      </c>
      <c r="C79" s="66">
        <v>11</v>
      </c>
      <c r="D79" s="66">
        <v>390</v>
      </c>
      <c r="E79" s="80" t="s">
        <v>114</v>
      </c>
      <c r="F79" s="86"/>
      <c r="G79" s="87"/>
    </row>
    <row r="80" spans="1:9" ht="16.5" thickBot="1" x14ac:dyDescent="0.3">
      <c r="A80" s="64">
        <f t="shared" ref="A80" si="29">+A79+1</f>
        <v>60</v>
      </c>
      <c r="B80" s="90">
        <v>49</v>
      </c>
      <c r="C80" s="90">
        <v>11</v>
      </c>
      <c r="D80" s="90">
        <v>400</v>
      </c>
      <c r="E80" s="91" t="s">
        <v>119</v>
      </c>
      <c r="F80" s="92"/>
      <c r="G80" s="93"/>
      <c r="H80" s="31"/>
    </row>
    <row r="81" spans="1:7" ht="60" customHeight="1" x14ac:dyDescent="0.25">
      <c r="A81" s="39"/>
      <c r="B81" s="39"/>
      <c r="C81" s="39"/>
      <c r="D81" s="39"/>
      <c r="E81" s="40"/>
      <c r="F81" s="41"/>
      <c r="G81" s="41"/>
    </row>
    <row r="82" spans="1:7" ht="27" customHeight="1" x14ac:dyDescent="0.25">
      <c r="A82" s="56" t="s">
        <v>159</v>
      </c>
      <c r="C82" s="45"/>
      <c r="D82" s="45"/>
      <c r="E82" s="122" t="s">
        <v>129</v>
      </c>
      <c r="F82" s="32"/>
      <c r="G82" s="122"/>
    </row>
    <row r="83" spans="1:7" ht="25.5" customHeight="1" x14ac:dyDescent="0.3">
      <c r="D83" s="46"/>
      <c r="F83" s="32"/>
    </row>
    <row r="84" spans="1:7" ht="22.5" customHeight="1" x14ac:dyDescent="0.25">
      <c r="A84" s="45" t="s">
        <v>161</v>
      </c>
      <c r="B84" s="45"/>
      <c r="C84" s="45"/>
      <c r="D84" s="45"/>
      <c r="E84" s="122" t="s">
        <v>158</v>
      </c>
      <c r="F84" s="32"/>
      <c r="G84" s="122"/>
    </row>
  </sheetData>
  <mergeCells count="7">
    <mergeCell ref="A9:E9"/>
    <mergeCell ref="A16:E16"/>
    <mergeCell ref="A20:E20"/>
    <mergeCell ref="A1:G1"/>
    <mergeCell ref="A2:G2"/>
    <mergeCell ref="A3:G3"/>
    <mergeCell ref="A5:G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Ҳисобот</vt:lpstr>
      <vt:lpstr>1 илова</vt:lpstr>
      <vt:lpstr>2 илова</vt:lpstr>
      <vt:lpstr>3.1 илова</vt:lpstr>
      <vt:lpstr>'3.1 илова'!Заголовки_для_печати</vt:lpstr>
      <vt:lpstr>'1 илова'!Область_печати</vt:lpstr>
      <vt:lpstr>'2 илова'!Область_печати</vt:lpstr>
      <vt:lpstr>'3.1 илова'!Область_печати</vt:lpstr>
      <vt:lpstr>Ҳисобот!Область_печати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2025-12-15T15:34:40Z</dcterms:modified>
</cp:coreProperties>
</file>